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tive Projects\Dashboards &amp; Rate Surveys AH\North Carolina\NC 2019 - this one!\Tap and SDFs\Data Tables\"/>
    </mc:Choice>
  </mc:AlternateContent>
  <bookViews>
    <workbookView xWindow="0" yWindow="0" windowWidth="26775" windowHeight="11655"/>
  </bookViews>
  <sheets>
    <sheet name="Water SDFs" sheetId="6" r:id="rId1"/>
    <sheet name="WW SDFs" sheetId="7" r:id="rId2"/>
    <sheet name="Water Connection Fees" sheetId="2" r:id="rId3"/>
    <sheet name="WW Connection Fees" sheetId="3" r:id="rId4"/>
  </sheets>
  <definedNames>
    <definedName name="_xlnm._FilterDatabase" localSheetId="2" hidden="1">'Water Connection Fees'!$A$4:$L$4</definedName>
    <definedName name="_xlnm._FilterDatabase" localSheetId="3" hidden="1">'WW Connection Fees'!$A$4:$GH$149</definedName>
    <definedName name="_xlnm._FilterDatabase" localSheetId="1" hidden="1">'WW SDFs'!$A$4:$L$4</definedName>
    <definedName name="_xlnm.Print_Area" localSheetId="2">'Water Connection Fees'!$A$1:$J$183</definedName>
    <definedName name="_xlnm.Print_Area" localSheetId="0">'Water SDFs'!$A$1:$L$81</definedName>
    <definedName name="_xlnm.Print_Area" localSheetId="3">'WW Connection Fees'!$A$1:$J$149</definedName>
    <definedName name="_xlnm.Print_Area" localSheetId="1">'WW SDFs'!$A$1:$L$75</definedName>
    <definedName name="_xlnm.Print_Titles" localSheetId="2">'Water Connection Fees'!$1:$4</definedName>
    <definedName name="_xlnm.Print_Titles" localSheetId="0">'Water SDFs'!$1:$4</definedName>
    <definedName name="_xlnm.Print_Titles" localSheetId="3">'WW Connection Fees'!$1:$4</definedName>
    <definedName name="_xlnm.Print_Titles" localSheetId="1">'WW SDFs'!$1:$4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7" l="1"/>
  <c r="F68" i="7"/>
  <c r="F61" i="7"/>
  <c r="F59" i="7"/>
  <c r="F57" i="7"/>
  <c r="F30" i="7"/>
  <c r="F23" i="7"/>
  <c r="F21" i="7"/>
  <c r="F15" i="7"/>
  <c r="F11" i="7"/>
  <c r="F9" i="7"/>
  <c r="F77" i="6"/>
  <c r="F74" i="6"/>
  <c r="F71" i="6"/>
  <c r="F62" i="6"/>
  <c r="F60" i="6"/>
  <c r="F59" i="6"/>
  <c r="F33" i="6"/>
  <c r="F17" i="6"/>
  <c r="F13" i="6"/>
  <c r="F11" i="6"/>
  <c r="D64" i="3" l="1"/>
  <c r="H75" i="2"/>
  <c r="F75" i="2"/>
  <c r="D75" i="2"/>
  <c r="H42" i="2"/>
  <c r="F42" i="2"/>
  <c r="F41" i="2"/>
  <c r="D41" i="2"/>
  <c r="H13" i="2"/>
  <c r="F13" i="2"/>
  <c r="D13" i="2"/>
  <c r="F9" i="2"/>
  <c r="D9" i="2"/>
  <c r="H7" i="2"/>
  <c r="F7" i="2"/>
  <c r="D7" i="2"/>
</calcChain>
</file>

<file path=xl/sharedStrings.xml><?xml version="1.0" encoding="utf-8"?>
<sst xmlns="http://schemas.openxmlformats.org/spreadsheetml/2006/main" count="3199" uniqueCount="462">
  <si>
    <t>Residential Connection Fee for 3/4" Meter, 3-Bedroom, 1700-sqft House</t>
  </si>
  <si>
    <t>Non-Residential Connection Fee for 1" Meter Retail Establishment</t>
  </si>
  <si>
    <t>Non-Residential Connection Fee for 2" Meter Restaurant</t>
  </si>
  <si>
    <t>Utility/Rate Structure</t>
  </si>
  <si>
    <t>Estimated Water Service Population</t>
  </si>
  <si>
    <r>
      <rPr>
        <b/>
        <sz val="10"/>
        <color theme="1"/>
        <rFont val="Arial Narrow"/>
        <family val="2"/>
      </rPr>
      <t xml:space="preserve">Basis for Fee 
</t>
    </r>
    <r>
      <rPr>
        <sz val="10"/>
        <color theme="1"/>
        <rFont val="Arial Narrow"/>
        <family val="2"/>
      </rPr>
      <t>(F=Fixed, 
M=By Meter Size, 
C=At Cost, O=Other)</t>
    </r>
  </si>
  <si>
    <r>
      <rPr>
        <b/>
        <sz val="10"/>
        <color theme="1"/>
        <rFont val="Arial Narrow"/>
        <family val="2"/>
      </rPr>
      <t xml:space="preserve">Basis for Fee </t>
    </r>
    <r>
      <rPr>
        <sz val="10"/>
        <color theme="1"/>
        <rFont val="Arial Narrow"/>
        <family val="2"/>
      </rPr>
      <t>(F=Fixed, 
M=By Meter Size, 
C=At Cost,
 O=Other)</t>
    </r>
  </si>
  <si>
    <t>Has separate non-residential fee structure</t>
  </si>
  <si>
    <t>Notes</t>
  </si>
  <si>
    <t>Aberdeen</t>
  </si>
  <si>
    <t>M C</t>
  </si>
  <si>
    <t>N</t>
  </si>
  <si>
    <t>Fees for meters larger than 2" are cost of time and materials.</t>
  </si>
  <si>
    <t>Ahoskie</t>
  </si>
  <si>
    <t>At Cost</t>
  </si>
  <si>
    <t>Fees for meters larger than 1" are cost plus labor. Additional street bore/cut charges and meter charges may apply.</t>
  </si>
  <si>
    <t>Alexander County - Bethlehem</t>
  </si>
  <si>
    <t>M</t>
  </si>
  <si>
    <t xml:space="preserve">M </t>
  </si>
  <si>
    <t>Fee after Alexander County rebate shown.</t>
  </si>
  <si>
    <t>Alexander County - Sugarloaf and Hwy 16</t>
  </si>
  <si>
    <t>Angier</t>
  </si>
  <si>
    <t>$1598 + Cost of Meter &amp; Fees</t>
  </si>
  <si>
    <t>Listed fees are a combination of the regulatory fees and meter charges. Meter charges for meters 2" and larger are at cost.</t>
  </si>
  <si>
    <t>Anson County</t>
  </si>
  <si>
    <t>F</t>
  </si>
  <si>
    <t>Apex</t>
  </si>
  <si>
    <t>Additional bore and street cut charges may apply.</t>
  </si>
  <si>
    <t>Archdale</t>
  </si>
  <si>
    <t>Cost + 15%</t>
  </si>
  <si>
    <t>Fees for meters larger than 3/4" are cost plus 15%.</t>
  </si>
  <si>
    <t>Asheville</t>
  </si>
  <si>
    <t>Listed fee includes labor, materials, service charge, and availability fee.</t>
  </si>
  <si>
    <t>Atlantic Beach</t>
  </si>
  <si>
    <t>Ayden</t>
  </si>
  <si>
    <t>Fees for meters larger than 2" are cost plus 20%.</t>
  </si>
  <si>
    <t>Bald Head Island</t>
  </si>
  <si>
    <t>Non-residential fees are minimums.</t>
  </si>
  <si>
    <t>Beaufort</t>
  </si>
  <si>
    <t>Beaufort County</t>
  </si>
  <si>
    <t>Fees for meters larger than 1" are cost plus 20% with a minumum of $3,000. Fees for short service shown.</t>
  </si>
  <si>
    <t>Belmont</t>
  </si>
  <si>
    <t>Utility requests that developers have a licensed utility contractor make taps larger than 1".</t>
  </si>
  <si>
    <t>Bessemer City</t>
  </si>
  <si>
    <t xml:space="preserve">$450 + Meter Cost </t>
  </si>
  <si>
    <t>$500 + Meter Cost</t>
  </si>
  <si>
    <t>$600 + Meter Cost</t>
  </si>
  <si>
    <t>Blowing Rock</t>
  </si>
  <si>
    <t>C</t>
  </si>
  <si>
    <t>Boiling Springs</t>
  </si>
  <si>
    <t>Fees for meters larger than 1.5" are at cost.</t>
  </si>
  <si>
    <t>Brevard</t>
  </si>
  <si>
    <t>Fees for meters larger than 2" are calculated on a case-by-case basis, with a $2,440 minimum.</t>
  </si>
  <si>
    <t>Brunswick County</t>
  </si>
  <si>
    <t>Brunswick Regional Water and Sewer H2GO</t>
  </si>
  <si>
    <t>Cost + 10%</t>
  </si>
  <si>
    <t>Burgaw</t>
  </si>
  <si>
    <t>Burke County</t>
  </si>
  <si>
    <t>When cost to the county is greater than the listed fees, or for tap sizes not listed, fee is cost plus 25%.</t>
  </si>
  <si>
    <t>Burlington</t>
  </si>
  <si>
    <t>Y</t>
  </si>
  <si>
    <t>Burnsville</t>
  </si>
  <si>
    <t>Caldwell County</t>
  </si>
  <si>
    <t>Candor</t>
  </si>
  <si>
    <t>Carteret County</t>
  </si>
  <si>
    <t>Fee is cost plus 10% for meters 2" and larger.</t>
  </si>
  <si>
    <t>Cary</t>
  </si>
  <si>
    <t>Smallest tap listed (1-inch) shown for residential case.</t>
  </si>
  <si>
    <t>Catawba County</t>
  </si>
  <si>
    <t>Tap fees charged by the City of Hickory.</t>
  </si>
  <si>
    <t>Charlotte Water</t>
  </si>
  <si>
    <t xml:space="preserve">Fee for 1-1/2" meter listed for 1" non-residential scenario since 1" meters are domestic only. </t>
  </si>
  <si>
    <t>Chatham County</t>
  </si>
  <si>
    <t>Clay County Water &amp; Sewer District</t>
  </si>
  <si>
    <t>Clayton</t>
  </si>
  <si>
    <t>Base cost listed. Additional fees for street and concrete cuts may apply.</t>
  </si>
  <si>
    <t>Cleveland County Water</t>
  </si>
  <si>
    <t>Clinton</t>
  </si>
  <si>
    <t>Larger connections are billed at cost.</t>
  </si>
  <si>
    <t>Coats</t>
  </si>
  <si>
    <t>$1400 + Cost</t>
  </si>
  <si>
    <t>Concord</t>
  </si>
  <si>
    <t>Concord Community Water System</t>
  </si>
  <si>
    <t>Conway</t>
  </si>
  <si>
    <t>Dallas</t>
  </si>
  <si>
    <t>Dare County</t>
  </si>
  <si>
    <t>Davie County</t>
  </si>
  <si>
    <t>Fees for taps 3" and larger are cost plus materials.</t>
  </si>
  <si>
    <t>Dunn</t>
  </si>
  <si>
    <t>Durham</t>
  </si>
  <si>
    <t>Eastover Sanitary District</t>
  </si>
  <si>
    <t>Eden</t>
  </si>
  <si>
    <t>For 2" scenario, fee for compound meter listed.</t>
  </si>
  <si>
    <t>Edenton</t>
  </si>
  <si>
    <t>Listed fee for 2" meter is minimum. Cost over minimum is charged at cost plus 20%.</t>
  </si>
  <si>
    <t>Edgecombe Water and Sewer District</t>
  </si>
  <si>
    <t>Fee for meters &gt;2" is cost plus 15%.</t>
  </si>
  <si>
    <t>Elizabeth City</t>
  </si>
  <si>
    <t>Elizabethtown</t>
  </si>
  <si>
    <t>Elon</t>
  </si>
  <si>
    <t>Determined Individually</t>
  </si>
  <si>
    <t>Fairmont</t>
  </si>
  <si>
    <t>Faison</t>
  </si>
  <si>
    <t>Faith</t>
  </si>
  <si>
    <t>F C</t>
  </si>
  <si>
    <t>Minimum listed. Fee is actual cost if cost is over $1300.</t>
  </si>
  <si>
    <t>Fayetteville Public Works Commission</t>
  </si>
  <si>
    <t>O</t>
  </si>
  <si>
    <t>Depends on front footage</t>
  </si>
  <si>
    <t>First Craven Sanitary District</t>
  </si>
  <si>
    <t>Foxfire Village</t>
  </si>
  <si>
    <t>Franklin County</t>
  </si>
  <si>
    <t>Fees for meters 2" and larger are cost + 15%.</t>
  </si>
  <si>
    <t>Fuquay-Varina</t>
  </si>
  <si>
    <t>N/A</t>
  </si>
  <si>
    <t>Taps for meters larger than 3/4" installed by developers.</t>
  </si>
  <si>
    <t>Garland</t>
  </si>
  <si>
    <t>Gates County</t>
  </si>
  <si>
    <t>Gibsonville</t>
  </si>
  <si>
    <t>Fees for taps over 1" are cost plus 10%.</t>
  </si>
  <si>
    <t>Graham</t>
  </si>
  <si>
    <t>Owner or developer is responsible for providing taps for all connections other than 3/4" single family dwelling unit.</t>
  </si>
  <si>
    <t>Granite Falls</t>
  </si>
  <si>
    <t>Fees for 6" or larger meters are cost + 25%.</t>
  </si>
  <si>
    <t>Greensboro</t>
  </si>
  <si>
    <t>Listed fees are for meter set only. Fee of $12 per linear frontage may apply.</t>
  </si>
  <si>
    <t>Greenville Utilities Commission</t>
  </si>
  <si>
    <t>Fees for developer-installed taps are lower.</t>
  </si>
  <si>
    <t>Halifax County</t>
  </si>
  <si>
    <t>Harkers Island Sanitary District</t>
  </si>
  <si>
    <t>For meters larger than 2", fees are the greater of 2" tap fee or actual cost of tap-on.</t>
  </si>
  <si>
    <t>Harnett County</t>
  </si>
  <si>
    <t>Harrisburg</t>
  </si>
  <si>
    <t>Calculated fees include facility charge and connection charge. Fees for meters 3" and larger depend on cost.</t>
  </si>
  <si>
    <t>Hendersonville</t>
  </si>
  <si>
    <t>Hickory</t>
  </si>
  <si>
    <t>Hillsborough</t>
  </si>
  <si>
    <t>Holden Beach</t>
  </si>
  <si>
    <t>Fees for meters larger than 1" are cost plus 10%.</t>
  </si>
  <si>
    <t>Holly Springs</t>
  </si>
  <si>
    <t>Jacksonville</t>
  </si>
  <si>
    <t>Johnston County</t>
  </si>
  <si>
    <t>The greater of listed fees and cost plus 10% will be charged.</t>
  </si>
  <si>
    <t>Jones County</t>
  </si>
  <si>
    <t>Junaluska Sanitary District</t>
  </si>
  <si>
    <t>Kannapolis</t>
  </si>
  <si>
    <t>Fees for meters larger than 2" are at cost.</t>
  </si>
  <si>
    <t>Kill Devil Hills</t>
  </si>
  <si>
    <t>Fees for meters 3" and larger are at cost.</t>
  </si>
  <si>
    <t>Kinston</t>
  </si>
  <si>
    <t>Fees for meters larger than 2" are cost + overhead.</t>
  </si>
  <si>
    <t>Kure Beach</t>
  </si>
  <si>
    <t>La Grange</t>
  </si>
  <si>
    <t>Fees for taps larger than 3/4" are cost plus 15%.</t>
  </si>
  <si>
    <t>Lake Lure</t>
  </si>
  <si>
    <t>Laurinburg</t>
  </si>
  <si>
    <t>Leland</t>
  </si>
  <si>
    <t>Lexington</t>
  </si>
  <si>
    <t>Liberty</t>
  </si>
  <si>
    <t>Fees for taps 4" and larger incorporate cost of tap.</t>
  </si>
  <si>
    <t>Lillington</t>
  </si>
  <si>
    <t>Fees for meters 3" and larger are cost plus 10%.</t>
  </si>
  <si>
    <t>Lincoln County</t>
  </si>
  <si>
    <t>Linden</t>
  </si>
  <si>
    <t>Lowell</t>
  </si>
  <si>
    <t>Magnolia</t>
  </si>
  <si>
    <t>Manteo</t>
  </si>
  <si>
    <t>Martin County</t>
  </si>
  <si>
    <t>Fees for meters 2" and larger are at cost.</t>
  </si>
  <si>
    <t>Maysville</t>
  </si>
  <si>
    <t>McAdenville</t>
  </si>
  <si>
    <t>Taps greater than 2" to be installed by developer.</t>
  </si>
  <si>
    <t>Mebane</t>
  </si>
  <si>
    <t>Contact public works</t>
  </si>
  <si>
    <t>Developers should contact public works for fees for meters larger than 1".</t>
  </si>
  <si>
    <t>Micro</t>
  </si>
  <si>
    <t>Monroe</t>
  </si>
  <si>
    <t>If cost of installation exceeds listed fee by over 125%, fee is based on actual cost. Fee is always based on actual cost for 1 1/2-inch taps and larger.</t>
  </si>
  <si>
    <t>Montgomery County</t>
  </si>
  <si>
    <t>Fee for taps 3" and larger is cost plus $250.</t>
  </si>
  <si>
    <t>Moore County</t>
  </si>
  <si>
    <t>Mooresville</t>
  </si>
  <si>
    <t>Listed fee is minimum. Additional fees may apply based on actual cost to connect.</t>
  </si>
  <si>
    <t>Morehead City</t>
  </si>
  <si>
    <t>Fees for taps larger than 1" are cost plus 15%.</t>
  </si>
  <si>
    <t>Morganton</t>
  </si>
  <si>
    <t>Mount Gilead</t>
  </si>
  <si>
    <t>Mount Holly</t>
  </si>
  <si>
    <t>Murphy</t>
  </si>
  <si>
    <t>Costs incurred above listed fees will be charged to customer.</t>
  </si>
  <si>
    <t>Nags Head</t>
  </si>
  <si>
    <t>Fees for taps over 2" are cost plus 20%.</t>
  </si>
  <si>
    <t>Nash County</t>
  </si>
  <si>
    <t>New Bern</t>
  </si>
  <si>
    <t>M O</t>
  </si>
  <si>
    <t>Fees for Tier 2 shown. These fees apply when a water service line and water meter box assembly are not already established and the service line required is less than 25 feet.</t>
  </si>
  <si>
    <t>Norlina</t>
  </si>
  <si>
    <t>Fees for taps larger than 1" are cost plus 10%.</t>
  </si>
  <si>
    <t>Oak Island</t>
  </si>
  <si>
    <t>Fees for meters 3" and larger are cost plus 25%.</t>
  </si>
  <si>
    <t>Ocean Isle Beach</t>
  </si>
  <si>
    <t>Contract Price + 10%</t>
  </si>
  <si>
    <t>ONWASA</t>
  </si>
  <si>
    <t xml:space="preserve">M O </t>
  </si>
  <si>
    <t>$650 + Materials</t>
  </si>
  <si>
    <t>Fees for meters 1-1/2" and larger are $650 + materials.</t>
  </si>
  <si>
    <t>Oriental</t>
  </si>
  <si>
    <t>For 2" meter size, fee for short tap shown.</t>
  </si>
  <si>
    <t>OWASA</t>
  </si>
  <si>
    <t>Fees for complete water service installation shown. Water main tapping fee is at cost with a $430 minimum.</t>
  </si>
  <si>
    <t>Oxford</t>
  </si>
  <si>
    <t>Cost + 10% to 15%</t>
  </si>
  <si>
    <t>Fees for meter sizes larger than 3/4" are cost plus 10% for the first $1,000 and 15% for expenses over $1,000.</t>
  </si>
  <si>
    <t>Pender County</t>
  </si>
  <si>
    <t>Perquimans County</t>
  </si>
  <si>
    <t>Pink Hill</t>
  </si>
  <si>
    <t>Pittsboro</t>
  </si>
  <si>
    <t>Princeton</t>
  </si>
  <si>
    <t>Fees for all meter sizes other than 3/4" are at cost.</t>
  </si>
  <si>
    <t>Raeford</t>
  </si>
  <si>
    <t>1.15% of cost of meter and radio is added to listed fixed rates.</t>
  </si>
  <si>
    <t>Raleigh</t>
  </si>
  <si>
    <t>Taps larger than 1" must be installed by a private contractor.</t>
  </si>
  <si>
    <t>Ramseur</t>
  </si>
  <si>
    <t xml:space="preserve">Does not include possible boring cost. Inside fees for 3" meter and larger are $3,500 plus cost. </t>
  </si>
  <si>
    <t>Randleman</t>
  </si>
  <si>
    <t>Fees for taps other than 3/4" are determined at city manager's discretion, with an at cost minimum.</t>
  </si>
  <si>
    <t>Red Springs</t>
  </si>
  <si>
    <t>Fees for meters larger than 2" are town cost plus 10%.</t>
  </si>
  <si>
    <t>Reidsville</t>
  </si>
  <si>
    <t>River Bend</t>
  </si>
  <si>
    <t>Fees are flat for each customer class (residential, commercial, industrial).</t>
  </si>
  <si>
    <t>Roanoke Rapids Sanitary District</t>
  </si>
  <si>
    <t>Fees shown for taps under dirt.</t>
  </si>
  <si>
    <t>Robbins</t>
  </si>
  <si>
    <t>Cost + 25%</t>
  </si>
  <si>
    <t>Fees for meters 2" and larger are cost plus 25%.</t>
  </si>
  <si>
    <t>Robbinsville</t>
  </si>
  <si>
    <t>Rutherford College</t>
  </si>
  <si>
    <t>$1,500 or Cost</t>
  </si>
  <si>
    <t>$1,950 or Cost</t>
  </si>
  <si>
    <t>Fees listed are minimums. If cost of tap installation is greater than minimum, customer must pay the full cost.</t>
  </si>
  <si>
    <t>Sampson County</t>
  </si>
  <si>
    <t>$1500 or Cost</t>
  </si>
  <si>
    <t>Selma</t>
  </si>
  <si>
    <t>Seven Devils</t>
  </si>
  <si>
    <t>Shallotte</t>
  </si>
  <si>
    <t>Shelby</t>
  </si>
  <si>
    <t>Additional meter set and service fees may apply.</t>
  </si>
  <si>
    <t>Siler City</t>
  </si>
  <si>
    <t>Smithfield</t>
  </si>
  <si>
    <t>Fees listed are base fees.</t>
  </si>
  <si>
    <t>South Camden Water &amp; Sewer District</t>
  </si>
  <si>
    <t>South Granville Water and Sewer Authority</t>
  </si>
  <si>
    <t>Listed fees are minimums. Fee is cost + 10% for taps costing more than the minimum.</t>
  </si>
  <si>
    <t>Southern Pines</t>
  </si>
  <si>
    <t>For meter sizes larger than standard, fee is cost plus 20% for in-town connections and cost plus 40% for out of town connections.</t>
  </si>
  <si>
    <t>Southport</t>
  </si>
  <si>
    <t>Sparta</t>
  </si>
  <si>
    <t>St Pauls</t>
  </si>
  <si>
    <t>Stanfield</t>
  </si>
  <si>
    <t>Stanley</t>
  </si>
  <si>
    <t>Stanly County</t>
  </si>
  <si>
    <t>Statesville</t>
  </si>
  <si>
    <t>Stokesdale</t>
  </si>
  <si>
    <t>Stoneville</t>
  </si>
  <si>
    <t>Surf City</t>
  </si>
  <si>
    <t>Fees for meters larger than one inch are at cost.</t>
  </si>
  <si>
    <t>Topsail Beach</t>
  </si>
  <si>
    <t>Two Rivers Utilities</t>
  </si>
  <si>
    <t>Taps greater than 2" to be installed by the developer's contractor.</t>
  </si>
  <si>
    <t>Union County</t>
  </si>
  <si>
    <t>Wallace</t>
  </si>
  <si>
    <t>Warsaw</t>
  </si>
  <si>
    <t>Inside fees for meters larger than 3/4" are at cost.</t>
  </si>
  <si>
    <t>Washington</t>
  </si>
  <si>
    <t>Listed fees are minimums. Additional fees to cover actual construction costs may apply.</t>
  </si>
  <si>
    <t>Wayne Water Districts</t>
  </si>
  <si>
    <t>Fees for short tap 60' ROWs shown.</t>
  </si>
  <si>
    <t>Waynesville</t>
  </si>
  <si>
    <t>Fees for meters larger than 2" are $1,300 plus costs.</t>
  </si>
  <si>
    <t>Weaverville</t>
  </si>
  <si>
    <t>West Carteret Water Corporation</t>
  </si>
  <si>
    <t>Depends on Cost</t>
  </si>
  <si>
    <t>West Jefferson</t>
  </si>
  <si>
    <t>Fees for meters larger than 2" are cost plus labor plus 10%.</t>
  </si>
  <si>
    <t>West Wilkes Water Association</t>
  </si>
  <si>
    <t>Whiteville</t>
  </si>
  <si>
    <t>Wilkesboro</t>
  </si>
  <si>
    <t>Fees for meters larger than 2" are cost plus 10%.</t>
  </si>
  <si>
    <t>Wilson</t>
  </si>
  <si>
    <t>Wilson County</t>
  </si>
  <si>
    <t>Windsor</t>
  </si>
  <si>
    <t>Wingate</t>
  </si>
  <si>
    <t>Fees for meters 2" and larger are cost plus 10%.</t>
  </si>
  <si>
    <t>Winston-Salem</t>
  </si>
  <si>
    <t>Fees for complete water connections listed.</t>
  </si>
  <si>
    <t>Winterville</t>
  </si>
  <si>
    <t>Woodfin Water District</t>
  </si>
  <si>
    <t>Fees for meters larger than 2" are $3,250 plus $1,000 per additional full or partial inch.</t>
  </si>
  <si>
    <t>Wrightsville Beach</t>
  </si>
  <si>
    <t>Listed fees are minimums. Customers are charged the greater of the minimum or cost + 15%.</t>
  </si>
  <si>
    <t>Yadkinville</t>
  </si>
  <si>
    <t xml:space="preserve">Residential Connection Fee for 4" Sewer Line, 3/4" Meter, 3-Bedroom, 1700-sqft House </t>
  </si>
  <si>
    <t>Non-Residential Connection Fee for 4" Sewer Line, 1" Meter Retail Establishment</t>
  </si>
  <si>
    <t>Non-Residential Connection Fee for 6" Sewer Line, 2" Meter Restaurant</t>
  </si>
  <si>
    <r>
      <rPr>
        <b/>
        <sz val="10"/>
        <color theme="1"/>
        <rFont val="Arial Narrow"/>
        <family val="2"/>
      </rPr>
      <t xml:space="preserve">Basis for Fee 
</t>
    </r>
    <r>
      <rPr>
        <sz val="10"/>
        <color theme="1"/>
        <rFont val="Arial Narrow"/>
        <family val="2"/>
      </rPr>
      <t>(F=Fixed, 
L=Line Size
M=By Water Meter, 
C=At Cost,
O=Other)</t>
    </r>
  </si>
  <si>
    <r>
      <rPr>
        <b/>
        <sz val="10"/>
        <color theme="1"/>
        <rFont val="Arial Narrow"/>
        <family val="2"/>
      </rPr>
      <t xml:space="preserve">Basis for Fee 
</t>
    </r>
    <r>
      <rPr>
        <sz val="10"/>
        <color theme="1"/>
        <rFont val="Arial Narrow"/>
        <family val="2"/>
      </rPr>
      <t>(F=Fixed, 
L=Line Size
M=By Water Meter, 
C=At Cost, O=Other)</t>
    </r>
  </si>
  <si>
    <t>L C</t>
  </si>
  <si>
    <t>Fees for line sizes greater than 4" are time and material.</t>
  </si>
  <si>
    <t xml:space="preserve">Additional fees for street cut/boring apply. Fees for line sizes greater than 4" are cost plus 25%. </t>
  </si>
  <si>
    <t>L</t>
  </si>
  <si>
    <t>Additional street cut charges may apply.</t>
  </si>
  <si>
    <t>Fees for lines larger than 4"  are cost + 15%. Boring is charged at cost + 15%.</t>
  </si>
  <si>
    <t>Cost + 20%</t>
  </si>
  <si>
    <t>Fees for connections without grinder pumps listed. Connections requiring grinder pumps are $5,793 per pump.</t>
  </si>
  <si>
    <t>Utility requests that developers have a licensed utility contractor make taps for lines &gt;4".</t>
  </si>
  <si>
    <t>Fees for sewer taps larger than 6" are calculated on an individual basis, with a $955 minimum.</t>
  </si>
  <si>
    <t>Fees for residential taps other than near-side 4" gravity service taps are cost + 10%.</t>
  </si>
  <si>
    <t>Cape Fear Public Utility Authority</t>
  </si>
  <si>
    <t>Tap fees vary based on length of service.</t>
  </si>
  <si>
    <t>Davidson County</t>
  </si>
  <si>
    <t>Minimum fee is $1,650.</t>
  </si>
  <si>
    <t>Listed fee is the minimum.</t>
  </si>
  <si>
    <t>Fees for sewer lines larger than 4" are determined on an individual basis.</t>
  </si>
  <si>
    <t>Additional cost for distance over 35 feet applies.</t>
  </si>
  <si>
    <t>Listed fee is a minimum.</t>
  </si>
  <si>
    <t>Minimum listed. Fee is cost plus 10% if cost is over $2000.</t>
  </si>
  <si>
    <t>Fees for 6" or larger sewer lines are cost +15%.</t>
  </si>
  <si>
    <t>Taps for connections with water meters larger than 3/4" installed by developers.</t>
  </si>
  <si>
    <t>Fees for taps over 4" are cost plus 10%.</t>
  </si>
  <si>
    <t>Fees for lines larger than 4" are cost plus 25%.</t>
  </si>
  <si>
    <t>L O</t>
  </si>
  <si>
    <t>Fee for short tap shown. Fee for 4" long tap is $650.</t>
  </si>
  <si>
    <t xml:space="preserve">M C </t>
  </si>
  <si>
    <t>Fees for meters 3" and larger depend on cost.</t>
  </si>
  <si>
    <t>Depends on use</t>
  </si>
  <si>
    <t>Residential fee based on number of bedrooms. Commercial fee based on peak design flow.</t>
  </si>
  <si>
    <t>Minimum for 2" force main taps is $1,100.</t>
  </si>
  <si>
    <t>Fees for line sizes 6" and greater are at cost.</t>
  </si>
  <si>
    <t>The greater of the flat fee and cost plus 25% is charged.</t>
  </si>
  <si>
    <t>Fees for sewer taps larger than 4" are cost plus 15%.</t>
  </si>
  <si>
    <t>$1,000 + Cost of Tap</t>
  </si>
  <si>
    <t>Fees for taps 6" and larger incorporate cost of tap.</t>
  </si>
  <si>
    <t>Fees are higher for taps into manholes.</t>
  </si>
  <si>
    <t>Locust</t>
  </si>
  <si>
    <t>Services 6" and larger to be installed by developer.</t>
  </si>
  <si>
    <t>Metropolitan Sewerage District of Buncombe County</t>
  </si>
  <si>
    <t>$2,300 Pavement Disturbance and Boring Fee may also apply.</t>
  </si>
  <si>
    <t>If cost of installation exceeds listed fee by over 125%, fee is based on actual cost. Fee is always based on actual cost for 6-inch connection and larger.</t>
  </si>
  <si>
    <t>Listed fee is minimum. Additional fees may apply based on actual cost to connect. Town does not offer installation services for connections over 4".</t>
  </si>
  <si>
    <t>Fees for sewer lines larger than 4" are cost plus 15%.</t>
  </si>
  <si>
    <t>Negotiable</t>
  </si>
  <si>
    <t>Fees for sewer lines larger than 4" are negotiable.</t>
  </si>
  <si>
    <t>L C O</t>
  </si>
  <si>
    <t>Fees for tap on same side of road shown. Fees for taps over 4" are cost plus 10%.</t>
  </si>
  <si>
    <t>Fees for Tier 1 shown. These fees apply when a sewer service lateral and a sewer cleanout assembly are not already established and the service line required is less than 25 feet.</t>
  </si>
  <si>
    <t>Fee is cost plus 25% if installation is deeper than 6' or requires a contractor.</t>
  </si>
  <si>
    <t>$1,000 + Materials</t>
  </si>
  <si>
    <t>Minimum fee of $520.</t>
  </si>
  <si>
    <t>Fees for line sizes larger than 4" are cost plus 10% for the first $1,000 and 15% for expenses over $1,000.</t>
  </si>
  <si>
    <t>Fee for all taps larger than 4" and deeper than 5' are at cost.</t>
  </si>
  <si>
    <t>Proctorville</t>
  </si>
  <si>
    <t>Fees for taps larger than 4" are based on costs.</t>
  </si>
  <si>
    <t>Taps for lines larger than 4" must be installed by a private contractor.</t>
  </si>
  <si>
    <t>Does not include possible boring cost.</t>
  </si>
  <si>
    <t>Fees for taps other than 4" are determined at city manager's discretion, with an at cost minimum.</t>
  </si>
  <si>
    <t>Fees for taps larger than 4" are town cost plus 10%.</t>
  </si>
  <si>
    <t>$1200 or Cost</t>
  </si>
  <si>
    <t xml:space="preserve">Fees listed are minimums. The customer will be charged the cost of tap installation if it is greater than the minimum. </t>
  </si>
  <si>
    <t>C O</t>
  </si>
  <si>
    <t>For residential case, fee for gravity connection shown. For commercial case, minimum fee for small tank pressure system shown.</t>
  </si>
  <si>
    <t>Additional service fee may apply.</t>
  </si>
  <si>
    <t>Non-residential taps at cost for water meters larger than 3/4".</t>
  </si>
  <si>
    <t>For line sizes larger than standard, fee is cost plus 20% for in-town connections and cost plus 40% for out of town connections.</t>
  </si>
  <si>
    <t>Non-residential fees for lines larger than 4" are negotiable.</t>
  </si>
  <si>
    <t>Call For Estimate</t>
  </si>
  <si>
    <t>Taps 6" and greater to be installed by the developer's contractor.</t>
  </si>
  <si>
    <t>Fees for sewer lines larger than 6" are at cost.</t>
  </si>
  <si>
    <t>Inside fees for lines larger than 4" are at cost.</t>
  </si>
  <si>
    <t>Fees for lines larger than 4" are at cost.</t>
  </si>
  <si>
    <t>Fees for lines larger than 4" are cost plus 10%.</t>
  </si>
  <si>
    <t>Fees for lines 6" and larger are cost plus 15%.</t>
  </si>
  <si>
    <t>Yadkin Valley Sewer Authority</t>
  </si>
  <si>
    <t>Greater of $5,000 or actual cost</t>
  </si>
  <si>
    <t>Fees given for standard 10 foot taps. Longer taps will likely cost more.</t>
  </si>
  <si>
    <t>Calculated Residential Fee</t>
  </si>
  <si>
    <t>Calculated Non-Residential Fee</t>
  </si>
  <si>
    <t>Residential System Development Fee for 3/4" Meter, 3-Bedroom, 1700-sqft House Using 360 gpd</t>
  </si>
  <si>
    <t>Non-Residential System Development Fee for 1" Meter Retail Establishment</t>
  </si>
  <si>
    <t>Non-Residential System Development Fee for 2" Meter Restaurant</t>
  </si>
  <si>
    <t>Utility Charges Fee Ceiling?</t>
  </si>
  <si>
    <r>
      <t xml:space="preserve">Basis for Fee
</t>
    </r>
    <r>
      <rPr>
        <sz val="10"/>
        <rFont val="Arial Narrow"/>
        <family val="2"/>
      </rPr>
      <t>(F=Fixed,
M=By Meter Size,
S=Square Footage,
U=Usage, 
W = Water/ Wastewater Code
O=Other)</t>
    </r>
  </si>
  <si>
    <r>
      <t xml:space="preserve">Basis for Fee
</t>
    </r>
    <r>
      <rPr>
        <sz val="10"/>
        <rFont val="Arial Narrow"/>
        <family val="2"/>
      </rPr>
      <t>(F=Fixed, 
M=By Meter Size,
S=Square Footage,
U=Usage, 
W = Water/ Wastewater Code
O=Other)</t>
    </r>
  </si>
  <si>
    <t>B</t>
  </si>
  <si>
    <t>U</t>
  </si>
  <si>
    <t>Single family residential meter represents 1 ERU (256GPD). Fees for all other connections are based on ERUs.</t>
  </si>
  <si>
    <t>W</t>
  </si>
  <si>
    <t>Depends on # of employees and shifts</t>
  </si>
  <si>
    <t>Depends on # of seats</t>
  </si>
  <si>
    <t>Calculated using NC Administrative Code 15A: 02T .0114.</t>
  </si>
  <si>
    <t>Boone</t>
  </si>
  <si>
    <t>Fees calculated using 15A NCAC 02T .0114.</t>
  </si>
  <si>
    <t>Flow rates determined using North Carolina Administrative Code.</t>
  </si>
  <si>
    <t>I</t>
  </si>
  <si>
    <t>SDFs are based on Equivalent Dwelling Units (EDUs). One EDU = 210 GPD.</t>
  </si>
  <si>
    <t>Depends on # of commodes</t>
  </si>
  <si>
    <t>Fee based on number of ERUs. ERUs determined by business type and characteristics.</t>
  </si>
  <si>
    <t>Use determined using North Carolina Administrative Code.</t>
  </si>
  <si>
    <t>S</t>
  </si>
  <si>
    <t>S O</t>
  </si>
  <si>
    <t>Depends on business type &amp; square footage</t>
  </si>
  <si>
    <t>Non-residential fees are based on both business type and square footage.</t>
  </si>
  <si>
    <t>M S</t>
  </si>
  <si>
    <t xml:space="preserve">Residential fee based on heated square footage for homes with less than 1,822 heated square feet. </t>
  </si>
  <si>
    <t>Havelock</t>
  </si>
  <si>
    <t>Hoke County</t>
  </si>
  <si>
    <t>M S O</t>
  </si>
  <si>
    <t>Depends on meter size, business type, &amp; square footage</t>
  </si>
  <si>
    <t>Non-residential fees based on water meter size, business type, and square footage.</t>
  </si>
  <si>
    <t>Jamestown</t>
  </si>
  <si>
    <t xml:space="preserve">Flat fee per account for all accounts. Fee is determined by average usage in the system. </t>
  </si>
  <si>
    <t>Fees calculated using 15A NCAC 18C .0409 and 15A NCAC 02T .0114.</t>
  </si>
  <si>
    <t>Non-residential fees calculated using 15A NCAC 02T .0114.</t>
  </si>
  <si>
    <t>Multifamily fees calculated based on bedrooms.</t>
  </si>
  <si>
    <t>GPD calculated using 15A NCAC 02T .0114.</t>
  </si>
  <si>
    <t>W O</t>
  </si>
  <si>
    <t>Depends on square footage or plumbing fixtures</t>
  </si>
  <si>
    <t xml:space="preserve">Depends on square footage </t>
  </si>
  <si>
    <t>GPD calculated using 15A NCAC 02T .0114, with some modifications. Combined water and sewer SDFs for one customer cannot be more than $50,000.</t>
  </si>
  <si>
    <t>GPD calculated using 15A NCAC 18C .0409 and 15A NCAC 02T .0114.</t>
  </si>
  <si>
    <t>Residential fees based on 7 square footage tiers.</t>
  </si>
  <si>
    <t>See Service Connections Code</t>
  </si>
  <si>
    <t>GPD calculated using 15A NCAC 02T .0114, with 400 GPD minimum for residential water connections.</t>
  </si>
  <si>
    <t>M U</t>
  </si>
  <si>
    <t>Fees for meters 2" and greater depend on use.</t>
  </si>
  <si>
    <t>Use calculated using 15A NCAC 18C.0409 and 15A NCAC 02T.0114.</t>
  </si>
  <si>
    <t>Fees for meters larger than 2" are $3,500 plus $1,000 per additional full or partial inch.</t>
  </si>
  <si>
    <t xml:space="preserve"> </t>
  </si>
  <si>
    <r>
      <t xml:space="preserve">Basis for Fee
</t>
    </r>
    <r>
      <rPr>
        <sz val="10"/>
        <rFont val="Arial Narrow"/>
        <family val="2"/>
      </rPr>
      <t>(F=Fixed, 
M=By Water Meter,
S=Square Footage,
U=Usage, 
W = Water/ Wastewater Code
O=Other)</t>
    </r>
  </si>
  <si>
    <r>
      <t xml:space="preserve">Basis for Fee
</t>
    </r>
    <r>
      <rPr>
        <sz val="10"/>
        <rFont val="Arial Narrow"/>
        <family val="2"/>
      </rPr>
      <t>(F=Fixed, 
M=By Water Meter, 
S=Square Footage,
W = Water/ Wastewater Code
U=Usage, O=Other)</t>
    </r>
  </si>
  <si>
    <t>Single family residential meter represents 1 ERU (283GD). Fees for all other connections are based on ERUs.</t>
  </si>
  <si>
    <t>Depends on number of employees and shifts</t>
  </si>
  <si>
    <t xml:space="preserve">Flow rates determined using North Carolina Administrative Code. </t>
  </si>
  <si>
    <t>Davie County - East Davie Sewer</t>
  </si>
  <si>
    <t>Use of 360 gpd assumed for residential fee calculation.</t>
  </si>
  <si>
    <t>Durham County</t>
  </si>
  <si>
    <t>Depends on seats or square footage</t>
  </si>
  <si>
    <t>Fee depends on parameters corresponding to customer type.</t>
  </si>
  <si>
    <t>Depends on # of shifts</t>
  </si>
  <si>
    <t>Lower fee charged for multifamily units.</t>
  </si>
  <si>
    <t>Fees based on customer classes outlined in fee schedule.</t>
  </si>
  <si>
    <t>Depends on number of employees &amp; shifts</t>
  </si>
  <si>
    <r>
      <rPr>
        <b/>
        <sz val="10"/>
        <color theme="1"/>
        <rFont val="Arial Narrow"/>
        <family val="2"/>
      </rPr>
      <t xml:space="preserve">Calculation Method 
</t>
    </r>
    <r>
      <rPr>
        <sz val="10"/>
        <color theme="1"/>
        <rFont val="Arial Narrow"/>
        <family val="2"/>
      </rPr>
      <t>(B=Buy-In, 
I=Incremental or Marginal Cost, 
C=Combined Cost)</t>
    </r>
  </si>
  <si>
    <t>Fee for meters other than 3/4" and 1" is cost plus 15%.</t>
  </si>
  <si>
    <t>Table 1: Water System Development Fees for Sample Residential and Non-Residential Customers in 2019</t>
  </si>
  <si>
    <t>Table 2: Wastewater System Development Fees for Sample Residential and Non-Residential Customers in 2019</t>
  </si>
  <si>
    <t>TABLE 3: Water Connection Fees for Sample Residential &amp; Non-Residential Customers in FY 2019</t>
  </si>
  <si>
    <t>TABLE 4: Wastewater Connection Fees for Sample Residential &amp; Non-Residential Customers in FY 2019</t>
  </si>
  <si>
    <t>Calculated  Non-Residential Fee</t>
  </si>
  <si>
    <r>
      <t xml:space="preserve">Basis for Fee
</t>
    </r>
    <r>
      <rPr>
        <sz val="10"/>
        <rFont val="Arial Narrow"/>
        <family val="2"/>
      </rPr>
      <t>(F=Fixed, 
M=By Water Meter, 
S = Square Footage
W = Water/ Wastewater Code
U=Usage, O=Other)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</si>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</sst>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left" vertical="center" wrapText="1"/>
    </xf>
    <xf numFmtId="49" fontId="5" fillId="3" borderId="8" xfId="2" applyNumberFormat="1" applyFont="1" applyFill="1" applyBorder="1" applyAlignment="1">
      <alignment horizontal="left" vertical="center" wrapText="1"/>
    </xf>
    <xf numFmtId="49" fontId="5" fillId="2" borderId="8" xfId="2" applyNumberFormat="1" applyFont="1" applyFill="1" applyBorder="1" applyAlignment="1">
      <alignment horizontal="left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left"/>
    </xf>
    <xf numFmtId="49" fontId="5" fillId="0" borderId="14" xfId="2" applyNumberFormat="1" applyFont="1" applyFill="1" applyBorder="1" applyAlignment="1">
      <alignment horizontal="left" vertical="center" wrapText="1"/>
    </xf>
    <xf numFmtId="49" fontId="5" fillId="2" borderId="1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Normal="100" workbookViewId="0">
      <selection activeCell="B7" sqref="B7"/>
    </sheetView>
  </sheetViews>
  <sheetFormatPr defaultColWidth="9.140625" defaultRowHeight="12.75" x14ac:dyDescent="0.2"/>
  <cols>
    <col min="1" max="1" width="12.7109375" style="79" customWidth="1"/>
    <col min="2" max="2" width="9.7109375" style="18" customWidth="1"/>
    <col min="3" max="4" width="9.7109375" style="21" customWidth="1"/>
    <col min="5" max="5" width="12.7109375" style="21" customWidth="1"/>
    <col min="6" max="6" width="10.7109375" style="37" customWidth="1"/>
    <col min="7" max="7" width="12.7109375" style="21" customWidth="1"/>
    <col min="8" max="8" width="10.7109375" style="2" customWidth="1"/>
    <col min="9" max="9" width="12.7109375" style="21" customWidth="1"/>
    <col min="10" max="10" width="10.7109375" style="2" customWidth="1"/>
    <col min="11" max="11" width="10.7109375" style="16" customWidth="1"/>
    <col min="12" max="12" width="20.7109375" style="17" customWidth="1"/>
    <col min="13" max="16384" width="9.140625" style="49"/>
  </cols>
  <sheetData>
    <row r="1" spans="1:12" ht="12" customHeight="1" x14ac:dyDescent="0.2">
      <c r="A1" s="98" t="s">
        <v>455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50.1" customHeight="1" x14ac:dyDescent="0.2">
      <c r="A3" s="76"/>
      <c r="B3" s="62"/>
      <c r="C3" s="63"/>
      <c r="D3" s="64"/>
      <c r="E3" s="95" t="s">
        <v>388</v>
      </c>
      <c r="F3" s="96"/>
      <c r="G3" s="95" t="s">
        <v>389</v>
      </c>
      <c r="H3" s="96"/>
      <c r="I3" s="95" t="s">
        <v>390</v>
      </c>
      <c r="J3" s="97"/>
      <c r="K3" s="60"/>
      <c r="L3" s="61"/>
    </row>
    <row r="4" spans="1:12" ht="140.1" customHeight="1" x14ac:dyDescent="0.2">
      <c r="A4" s="65" t="s">
        <v>3</v>
      </c>
      <c r="B4" s="65" t="s">
        <v>4</v>
      </c>
      <c r="C4" s="66" t="s">
        <v>453</v>
      </c>
      <c r="D4" s="39" t="s">
        <v>391</v>
      </c>
      <c r="E4" s="40" t="s">
        <v>392</v>
      </c>
      <c r="F4" s="88" t="s">
        <v>386</v>
      </c>
      <c r="G4" s="74" t="s">
        <v>393</v>
      </c>
      <c r="H4" s="93" t="s">
        <v>387</v>
      </c>
      <c r="I4" s="74" t="s">
        <v>393</v>
      </c>
      <c r="J4" s="94" t="s">
        <v>387</v>
      </c>
      <c r="K4" s="8" t="s">
        <v>7</v>
      </c>
      <c r="L4" s="67" t="s">
        <v>8</v>
      </c>
    </row>
    <row r="5" spans="1:12" s="75" customFormat="1" x14ac:dyDescent="0.25">
      <c r="A5" s="77" t="s">
        <v>21</v>
      </c>
      <c r="B5" s="41">
        <v>7180</v>
      </c>
      <c r="C5" s="41" t="s">
        <v>48</v>
      </c>
      <c r="D5" s="42" t="s">
        <v>60</v>
      </c>
      <c r="E5" s="43" t="s">
        <v>17</v>
      </c>
      <c r="F5" s="44">
        <v>665</v>
      </c>
      <c r="G5" s="43" t="s">
        <v>17</v>
      </c>
      <c r="H5" s="45">
        <v>1662</v>
      </c>
      <c r="I5" s="43" t="s">
        <v>17</v>
      </c>
      <c r="J5" s="46">
        <v>5320</v>
      </c>
      <c r="K5" s="47" t="s">
        <v>11</v>
      </c>
      <c r="L5" s="48"/>
    </row>
    <row r="6" spans="1:12" s="75" customFormat="1" x14ac:dyDescent="0.25">
      <c r="A6" s="78" t="s">
        <v>26</v>
      </c>
      <c r="B6" s="50">
        <v>50394</v>
      </c>
      <c r="C6" s="50" t="s">
        <v>394</v>
      </c>
      <c r="D6" s="51" t="s">
        <v>60</v>
      </c>
      <c r="E6" s="52" t="s">
        <v>17</v>
      </c>
      <c r="F6" s="53">
        <v>1783</v>
      </c>
      <c r="G6" s="52" t="s">
        <v>17</v>
      </c>
      <c r="H6" s="13">
        <v>2972</v>
      </c>
      <c r="I6" s="52" t="s">
        <v>17</v>
      </c>
      <c r="J6" s="54">
        <v>9509</v>
      </c>
      <c r="K6" s="55" t="s">
        <v>11</v>
      </c>
      <c r="L6" s="14"/>
    </row>
    <row r="7" spans="1:12" s="75" customFormat="1" ht="54" customHeight="1" x14ac:dyDescent="0.25">
      <c r="A7" s="77" t="s">
        <v>28</v>
      </c>
      <c r="B7" s="41">
        <v>12600</v>
      </c>
      <c r="C7" s="41" t="s">
        <v>394</v>
      </c>
      <c r="D7" s="42" t="s">
        <v>60</v>
      </c>
      <c r="E7" s="43" t="s">
        <v>395</v>
      </c>
      <c r="F7" s="44">
        <v>610</v>
      </c>
      <c r="G7" s="43" t="s">
        <v>395</v>
      </c>
      <c r="H7" s="45" t="s">
        <v>336</v>
      </c>
      <c r="I7" s="43" t="s">
        <v>395</v>
      </c>
      <c r="J7" s="56" t="s">
        <v>336</v>
      </c>
      <c r="K7" s="47" t="s">
        <v>11</v>
      </c>
      <c r="L7" s="48" t="s">
        <v>396</v>
      </c>
    </row>
    <row r="8" spans="1:12" s="75" customFormat="1" x14ac:dyDescent="0.25">
      <c r="A8" s="78" t="s">
        <v>31</v>
      </c>
      <c r="B8" s="50">
        <v>124300</v>
      </c>
      <c r="C8" s="50" t="s">
        <v>394</v>
      </c>
      <c r="D8" s="51" t="s">
        <v>11</v>
      </c>
      <c r="E8" s="52" t="s">
        <v>17</v>
      </c>
      <c r="F8" s="53">
        <v>1874</v>
      </c>
      <c r="G8" s="52" t="s">
        <v>17</v>
      </c>
      <c r="H8" s="13">
        <v>3123</v>
      </c>
      <c r="I8" s="52" t="s">
        <v>17</v>
      </c>
      <c r="J8" s="54">
        <v>9992</v>
      </c>
      <c r="K8" s="55" t="s">
        <v>11</v>
      </c>
      <c r="L8" s="14"/>
    </row>
    <row r="9" spans="1:12" s="75" customFormat="1" x14ac:dyDescent="0.25">
      <c r="A9" s="77" t="s">
        <v>33</v>
      </c>
      <c r="B9" s="41">
        <v>6380</v>
      </c>
      <c r="C9" s="41" t="s">
        <v>394</v>
      </c>
      <c r="D9" s="42" t="s">
        <v>60</v>
      </c>
      <c r="E9" s="43" t="s">
        <v>17</v>
      </c>
      <c r="F9" s="44">
        <v>2000</v>
      </c>
      <c r="G9" s="43" t="s">
        <v>17</v>
      </c>
      <c r="H9" s="45">
        <v>2458</v>
      </c>
      <c r="I9" s="43" t="s">
        <v>17</v>
      </c>
      <c r="J9" s="56">
        <v>7864</v>
      </c>
      <c r="K9" s="47" t="s">
        <v>11</v>
      </c>
      <c r="L9" s="48"/>
    </row>
    <row r="10" spans="1:12" s="75" customFormat="1" ht="38.25" x14ac:dyDescent="0.25">
      <c r="A10" s="78" t="s">
        <v>41</v>
      </c>
      <c r="B10" s="50">
        <v>11077</v>
      </c>
      <c r="C10" s="50" t="s">
        <v>394</v>
      </c>
      <c r="D10" s="51" t="s">
        <v>60</v>
      </c>
      <c r="E10" s="52" t="s">
        <v>397</v>
      </c>
      <c r="F10" s="53">
        <v>767</v>
      </c>
      <c r="G10" s="52" t="s">
        <v>397</v>
      </c>
      <c r="H10" s="13" t="s">
        <v>398</v>
      </c>
      <c r="I10" s="52" t="s">
        <v>397</v>
      </c>
      <c r="J10" s="54" t="s">
        <v>399</v>
      </c>
      <c r="K10" s="55" t="s">
        <v>11</v>
      </c>
      <c r="L10" s="14" t="s">
        <v>400</v>
      </c>
    </row>
    <row r="11" spans="1:12" s="75" customFormat="1" ht="38.25" x14ac:dyDescent="0.25">
      <c r="A11" s="77" t="s">
        <v>401</v>
      </c>
      <c r="B11" s="41">
        <v>18089</v>
      </c>
      <c r="C11" s="41" t="s">
        <v>394</v>
      </c>
      <c r="D11" s="42" t="s">
        <v>60</v>
      </c>
      <c r="E11" s="43" t="s">
        <v>397</v>
      </c>
      <c r="F11" s="44">
        <f>7.89*3*120</f>
        <v>2840.3999999999996</v>
      </c>
      <c r="G11" s="43" t="s">
        <v>397</v>
      </c>
      <c r="H11" s="45" t="s">
        <v>398</v>
      </c>
      <c r="I11" s="43" t="s">
        <v>397</v>
      </c>
      <c r="J11" s="56" t="s">
        <v>399</v>
      </c>
      <c r="K11" s="47" t="s">
        <v>11</v>
      </c>
      <c r="L11" s="48" t="s">
        <v>402</v>
      </c>
    </row>
    <row r="12" spans="1:12" s="75" customFormat="1" x14ac:dyDescent="0.25">
      <c r="A12" s="78" t="s">
        <v>51</v>
      </c>
      <c r="B12" s="50">
        <v>8700</v>
      </c>
      <c r="C12" s="50" t="s">
        <v>394</v>
      </c>
      <c r="D12" s="51" t="s">
        <v>60</v>
      </c>
      <c r="E12" s="52" t="s">
        <v>17</v>
      </c>
      <c r="F12" s="53">
        <v>500</v>
      </c>
      <c r="G12" s="52" t="s">
        <v>17</v>
      </c>
      <c r="H12" s="13">
        <v>830</v>
      </c>
      <c r="I12" s="52" t="s">
        <v>17</v>
      </c>
      <c r="J12" s="54">
        <v>2660</v>
      </c>
      <c r="K12" s="55" t="s">
        <v>11</v>
      </c>
      <c r="L12" s="14"/>
    </row>
    <row r="13" spans="1:12" s="75" customFormat="1" ht="38.25" x14ac:dyDescent="0.25">
      <c r="A13" s="77" t="s">
        <v>53</v>
      </c>
      <c r="B13" s="41">
        <v>95739</v>
      </c>
      <c r="C13" s="41" t="s">
        <v>48</v>
      </c>
      <c r="D13" s="42" t="s">
        <v>11</v>
      </c>
      <c r="E13" s="43" t="s">
        <v>397</v>
      </c>
      <c r="F13" s="44">
        <f>(287*3)+(97*3)</f>
        <v>1152</v>
      </c>
      <c r="G13" s="43" t="s">
        <v>397</v>
      </c>
      <c r="H13" s="45" t="s">
        <v>398</v>
      </c>
      <c r="I13" s="43" t="s">
        <v>397</v>
      </c>
      <c r="J13" s="56" t="s">
        <v>398</v>
      </c>
      <c r="K13" s="47" t="s">
        <v>11</v>
      </c>
      <c r="L13" s="48" t="s">
        <v>403</v>
      </c>
    </row>
    <row r="14" spans="1:12" s="75" customFormat="1" ht="51" x14ac:dyDescent="0.25">
      <c r="A14" s="78" t="s">
        <v>54</v>
      </c>
      <c r="B14" s="50">
        <v>25583</v>
      </c>
      <c r="C14" s="50" t="s">
        <v>404</v>
      </c>
      <c r="D14" s="51" t="s">
        <v>60</v>
      </c>
      <c r="E14" s="52" t="s">
        <v>395</v>
      </c>
      <c r="F14" s="53">
        <v>1800</v>
      </c>
      <c r="G14" s="52" t="s">
        <v>395</v>
      </c>
      <c r="H14" s="13" t="s">
        <v>336</v>
      </c>
      <c r="I14" s="52" t="s">
        <v>395</v>
      </c>
      <c r="J14" s="54" t="s">
        <v>336</v>
      </c>
      <c r="K14" s="55" t="s">
        <v>11</v>
      </c>
      <c r="L14" s="14" t="s">
        <v>405</v>
      </c>
    </row>
    <row r="15" spans="1:12" s="75" customFormat="1" ht="51" x14ac:dyDescent="0.25">
      <c r="A15" s="77" t="s">
        <v>56</v>
      </c>
      <c r="B15" s="41">
        <v>4250</v>
      </c>
      <c r="C15" s="41" t="s">
        <v>48</v>
      </c>
      <c r="D15" s="42" t="s">
        <v>11</v>
      </c>
      <c r="E15" s="43" t="s">
        <v>107</v>
      </c>
      <c r="F15" s="44">
        <v>1760.4</v>
      </c>
      <c r="G15" s="43" t="s">
        <v>107</v>
      </c>
      <c r="H15" s="45" t="s">
        <v>406</v>
      </c>
      <c r="I15" s="43" t="s">
        <v>107</v>
      </c>
      <c r="J15" s="56" t="s">
        <v>399</v>
      </c>
      <c r="K15" s="47" t="s">
        <v>11</v>
      </c>
      <c r="L15" s="48" t="s">
        <v>407</v>
      </c>
    </row>
    <row r="16" spans="1:12" s="75" customFormat="1" x14ac:dyDescent="0.25">
      <c r="A16" s="78" t="s">
        <v>59</v>
      </c>
      <c r="B16" s="50">
        <v>52034</v>
      </c>
      <c r="C16" s="50" t="s">
        <v>394</v>
      </c>
      <c r="D16" s="51" t="s">
        <v>60</v>
      </c>
      <c r="E16" s="52" t="s">
        <v>17</v>
      </c>
      <c r="F16" s="53">
        <v>684</v>
      </c>
      <c r="G16" s="52" t="s">
        <v>17</v>
      </c>
      <c r="H16" s="13">
        <v>1142</v>
      </c>
      <c r="I16" s="52" t="s">
        <v>17</v>
      </c>
      <c r="J16" s="54">
        <v>3644</v>
      </c>
      <c r="K16" s="55" t="s">
        <v>11</v>
      </c>
      <c r="L16" s="14"/>
    </row>
    <row r="17" spans="1:12" s="75" customFormat="1" ht="38.25" x14ac:dyDescent="0.25">
      <c r="A17" s="77" t="s">
        <v>61</v>
      </c>
      <c r="B17" s="41">
        <v>3850</v>
      </c>
      <c r="C17" s="41" t="s">
        <v>48</v>
      </c>
      <c r="D17" s="42" t="s">
        <v>11</v>
      </c>
      <c r="E17" s="43" t="s">
        <v>397</v>
      </c>
      <c r="F17" s="44">
        <f>12.18*0.25*400</f>
        <v>1218</v>
      </c>
      <c r="G17" s="43" t="s">
        <v>397</v>
      </c>
      <c r="H17" s="45" t="s">
        <v>398</v>
      </c>
      <c r="I17" s="43" t="s">
        <v>397</v>
      </c>
      <c r="J17" s="56" t="s">
        <v>398</v>
      </c>
      <c r="K17" s="47" t="s">
        <v>11</v>
      </c>
      <c r="L17" s="48" t="s">
        <v>408</v>
      </c>
    </row>
    <row r="18" spans="1:12" s="75" customFormat="1" ht="51" x14ac:dyDescent="0.25">
      <c r="A18" s="78" t="s">
        <v>66</v>
      </c>
      <c r="B18" s="50">
        <v>189600</v>
      </c>
      <c r="C18" s="50" t="s">
        <v>394</v>
      </c>
      <c r="D18" s="51" t="s">
        <v>60</v>
      </c>
      <c r="E18" s="52" t="s">
        <v>409</v>
      </c>
      <c r="F18" s="53">
        <v>1275</v>
      </c>
      <c r="G18" s="52" t="s">
        <v>410</v>
      </c>
      <c r="H18" s="13" t="s">
        <v>411</v>
      </c>
      <c r="I18" s="52" t="s">
        <v>410</v>
      </c>
      <c r="J18" s="54" t="s">
        <v>411</v>
      </c>
      <c r="K18" s="55" t="s">
        <v>60</v>
      </c>
      <c r="L18" s="14" t="s">
        <v>412</v>
      </c>
    </row>
    <row r="19" spans="1:12" s="75" customFormat="1" x14ac:dyDescent="0.25">
      <c r="A19" s="77" t="s">
        <v>68</v>
      </c>
      <c r="B19" s="41">
        <v>2309</v>
      </c>
      <c r="C19" s="41" t="s">
        <v>394</v>
      </c>
      <c r="D19" s="42" t="s">
        <v>11</v>
      </c>
      <c r="E19" s="43" t="s">
        <v>17</v>
      </c>
      <c r="F19" s="44">
        <v>1250</v>
      </c>
      <c r="G19" s="43" t="s">
        <v>17</v>
      </c>
      <c r="H19" s="45">
        <v>1250</v>
      </c>
      <c r="I19" s="43" t="s">
        <v>17</v>
      </c>
      <c r="J19" s="56">
        <v>2250</v>
      </c>
      <c r="K19" s="47" t="s">
        <v>11</v>
      </c>
      <c r="L19" s="48"/>
    </row>
    <row r="20" spans="1:12" s="75" customFormat="1" ht="51" x14ac:dyDescent="0.25">
      <c r="A20" s="78" t="s">
        <v>70</v>
      </c>
      <c r="B20" s="50">
        <v>954644</v>
      </c>
      <c r="C20" s="50" t="s">
        <v>394</v>
      </c>
      <c r="D20" s="51" t="s">
        <v>60</v>
      </c>
      <c r="E20" s="52" t="s">
        <v>17</v>
      </c>
      <c r="F20" s="53">
        <v>610</v>
      </c>
      <c r="G20" s="52" t="s">
        <v>17</v>
      </c>
      <c r="H20" s="13">
        <v>3048</v>
      </c>
      <c r="I20" s="52" t="s">
        <v>17</v>
      </c>
      <c r="J20" s="54">
        <v>4877</v>
      </c>
      <c r="K20" s="55" t="s">
        <v>11</v>
      </c>
      <c r="L20" s="14" t="s">
        <v>71</v>
      </c>
    </row>
    <row r="21" spans="1:12" s="75" customFormat="1" x14ac:dyDescent="0.25">
      <c r="A21" s="77" t="s">
        <v>72</v>
      </c>
      <c r="B21" s="41">
        <v>20838</v>
      </c>
      <c r="C21" s="41" t="s">
        <v>48</v>
      </c>
      <c r="D21" s="42" t="s">
        <v>60</v>
      </c>
      <c r="E21" s="43" t="s">
        <v>17</v>
      </c>
      <c r="F21" s="44">
        <v>3431</v>
      </c>
      <c r="G21" s="43" t="s">
        <v>17</v>
      </c>
      <c r="H21" s="45">
        <v>5729</v>
      </c>
      <c r="I21" s="43" t="s">
        <v>17</v>
      </c>
      <c r="J21" s="56">
        <v>18287</v>
      </c>
      <c r="K21" s="47" t="s">
        <v>11</v>
      </c>
      <c r="L21" s="48"/>
    </row>
    <row r="22" spans="1:12" s="75" customFormat="1" x14ac:dyDescent="0.25">
      <c r="A22" s="78" t="s">
        <v>74</v>
      </c>
      <c r="B22" s="50">
        <v>22967</v>
      </c>
      <c r="C22" s="50" t="s">
        <v>48</v>
      </c>
      <c r="D22" s="51" t="s">
        <v>60</v>
      </c>
      <c r="E22" s="52" t="s">
        <v>17</v>
      </c>
      <c r="F22" s="53">
        <v>2690</v>
      </c>
      <c r="G22" s="52" t="s">
        <v>17</v>
      </c>
      <c r="H22" s="13">
        <v>4483</v>
      </c>
      <c r="I22" s="52" t="s">
        <v>17</v>
      </c>
      <c r="J22" s="54">
        <v>14344</v>
      </c>
      <c r="K22" s="55" t="s">
        <v>11</v>
      </c>
      <c r="L22" s="14"/>
    </row>
    <row r="23" spans="1:12" s="75" customFormat="1" x14ac:dyDescent="0.25">
      <c r="A23" s="77" t="s">
        <v>81</v>
      </c>
      <c r="B23" s="41">
        <v>99352</v>
      </c>
      <c r="C23" s="41" t="s">
        <v>394</v>
      </c>
      <c r="D23" s="42" t="s">
        <v>60</v>
      </c>
      <c r="E23" s="43" t="s">
        <v>17</v>
      </c>
      <c r="F23" s="44">
        <v>1262</v>
      </c>
      <c r="G23" s="43" t="s">
        <v>17</v>
      </c>
      <c r="H23" s="45">
        <v>2103</v>
      </c>
      <c r="I23" s="43" t="s">
        <v>17</v>
      </c>
      <c r="J23" s="56">
        <v>6730</v>
      </c>
      <c r="K23" s="47" t="s">
        <v>11</v>
      </c>
      <c r="L23" s="48"/>
    </row>
    <row r="24" spans="1:12" s="75" customFormat="1" x14ac:dyDescent="0.25">
      <c r="A24" s="78" t="s">
        <v>85</v>
      </c>
      <c r="B24" s="50">
        <v>30621</v>
      </c>
      <c r="C24" s="50" t="s">
        <v>394</v>
      </c>
      <c r="D24" s="51" t="s">
        <v>60</v>
      </c>
      <c r="E24" s="52" t="s">
        <v>17</v>
      </c>
      <c r="F24" s="53">
        <v>2405</v>
      </c>
      <c r="G24" s="52" t="s">
        <v>17</v>
      </c>
      <c r="H24" s="13">
        <v>4008</v>
      </c>
      <c r="I24" s="52" t="s">
        <v>17</v>
      </c>
      <c r="J24" s="54">
        <v>12827</v>
      </c>
      <c r="K24" s="55" t="s">
        <v>11</v>
      </c>
      <c r="L24" s="14"/>
    </row>
    <row r="25" spans="1:12" s="75" customFormat="1" x14ac:dyDescent="0.25">
      <c r="A25" s="77" t="s">
        <v>89</v>
      </c>
      <c r="B25" s="41">
        <v>278440</v>
      </c>
      <c r="C25" s="41" t="s">
        <v>394</v>
      </c>
      <c r="D25" s="42" t="s">
        <v>60</v>
      </c>
      <c r="E25" s="43" t="s">
        <v>17</v>
      </c>
      <c r="F25" s="44">
        <v>1277</v>
      </c>
      <c r="G25" s="43" t="s">
        <v>17</v>
      </c>
      <c r="H25" s="45">
        <v>3193</v>
      </c>
      <c r="I25" s="43" t="s">
        <v>17</v>
      </c>
      <c r="J25" s="56">
        <v>10216</v>
      </c>
      <c r="K25" s="47" t="s">
        <v>11</v>
      </c>
      <c r="L25" s="48"/>
    </row>
    <row r="26" spans="1:12" s="75" customFormat="1" x14ac:dyDescent="0.25">
      <c r="A26" s="78" t="s">
        <v>97</v>
      </c>
      <c r="B26" s="50">
        <v>18988</v>
      </c>
      <c r="C26" s="50" t="s">
        <v>394</v>
      </c>
      <c r="D26" s="51" t="s">
        <v>60</v>
      </c>
      <c r="E26" s="52" t="s">
        <v>17</v>
      </c>
      <c r="F26" s="53">
        <v>3395</v>
      </c>
      <c r="G26" s="52" t="s">
        <v>17</v>
      </c>
      <c r="H26" s="13">
        <v>5670</v>
      </c>
      <c r="I26" s="52" t="s">
        <v>17</v>
      </c>
      <c r="J26" s="54">
        <v>18095</v>
      </c>
      <c r="K26" s="55" t="s">
        <v>11</v>
      </c>
      <c r="L26" s="14"/>
    </row>
    <row r="27" spans="1:12" s="75" customFormat="1" x14ac:dyDescent="0.25">
      <c r="A27" s="77" t="s">
        <v>99</v>
      </c>
      <c r="B27" s="41">
        <v>11070</v>
      </c>
      <c r="C27" s="41" t="s">
        <v>394</v>
      </c>
      <c r="D27" s="42" t="s">
        <v>11</v>
      </c>
      <c r="E27" s="43" t="s">
        <v>17</v>
      </c>
      <c r="F27" s="44">
        <v>1100</v>
      </c>
      <c r="G27" s="43" t="s">
        <v>17</v>
      </c>
      <c r="H27" s="45">
        <v>1800</v>
      </c>
      <c r="I27" s="43" t="s">
        <v>17</v>
      </c>
      <c r="J27" s="56">
        <v>5800</v>
      </c>
      <c r="K27" s="47" t="s">
        <v>11</v>
      </c>
      <c r="L27" s="48"/>
    </row>
    <row r="28" spans="1:12" s="75" customFormat="1" ht="38.25" x14ac:dyDescent="0.25">
      <c r="A28" s="78" t="s">
        <v>106</v>
      </c>
      <c r="B28" s="50">
        <v>206194</v>
      </c>
      <c r="C28" s="50" t="s">
        <v>394</v>
      </c>
      <c r="D28" s="51" t="s">
        <v>60</v>
      </c>
      <c r="E28" s="52" t="s">
        <v>17</v>
      </c>
      <c r="F28" s="53">
        <v>634</v>
      </c>
      <c r="G28" s="52" t="s">
        <v>17</v>
      </c>
      <c r="H28" s="13">
        <v>995</v>
      </c>
      <c r="I28" s="52" t="s">
        <v>17</v>
      </c>
      <c r="J28" s="54">
        <v>3620</v>
      </c>
      <c r="K28" s="55" t="s">
        <v>11</v>
      </c>
      <c r="L28" s="14"/>
    </row>
    <row r="29" spans="1:12" s="75" customFormat="1" ht="25.5" x14ac:dyDescent="0.25">
      <c r="A29" s="77" t="s">
        <v>109</v>
      </c>
      <c r="B29" s="41">
        <v>6325</v>
      </c>
      <c r="C29" s="41" t="s">
        <v>394</v>
      </c>
      <c r="D29" s="42" t="s">
        <v>11</v>
      </c>
      <c r="E29" s="43" t="s">
        <v>17</v>
      </c>
      <c r="F29" s="44">
        <v>400</v>
      </c>
      <c r="G29" s="43" t="s">
        <v>17</v>
      </c>
      <c r="H29" s="45">
        <v>668</v>
      </c>
      <c r="I29" s="43" t="s">
        <v>17</v>
      </c>
      <c r="J29" s="56">
        <v>2132</v>
      </c>
      <c r="K29" s="47" t="s">
        <v>11</v>
      </c>
      <c r="L29" s="48"/>
    </row>
    <row r="30" spans="1:12" s="75" customFormat="1" x14ac:dyDescent="0.25">
      <c r="A30" s="78" t="s">
        <v>113</v>
      </c>
      <c r="B30" s="50">
        <v>25653</v>
      </c>
      <c r="C30" s="50" t="s">
        <v>394</v>
      </c>
      <c r="D30" s="51" t="s">
        <v>11</v>
      </c>
      <c r="E30" s="52" t="s">
        <v>17</v>
      </c>
      <c r="F30" s="53">
        <v>2000</v>
      </c>
      <c r="G30" s="52" t="s">
        <v>17</v>
      </c>
      <c r="H30" s="13">
        <v>3328</v>
      </c>
      <c r="I30" s="52" t="s">
        <v>17</v>
      </c>
      <c r="J30" s="54">
        <v>10649</v>
      </c>
      <c r="K30" s="55" t="s">
        <v>11</v>
      </c>
      <c r="L30" s="14"/>
    </row>
    <row r="31" spans="1:12" s="75" customFormat="1" x14ac:dyDescent="0.25">
      <c r="A31" s="77" t="s">
        <v>118</v>
      </c>
      <c r="B31" s="41">
        <v>6800</v>
      </c>
      <c r="C31" s="41" t="s">
        <v>394</v>
      </c>
      <c r="D31" s="42" t="s">
        <v>11</v>
      </c>
      <c r="E31" s="43" t="s">
        <v>17</v>
      </c>
      <c r="F31" s="44">
        <v>700</v>
      </c>
      <c r="G31" s="43" t="s">
        <v>17</v>
      </c>
      <c r="H31" s="45">
        <v>1100</v>
      </c>
      <c r="I31" s="43" t="s">
        <v>17</v>
      </c>
      <c r="J31" s="56">
        <v>3700</v>
      </c>
      <c r="K31" s="47" t="s">
        <v>11</v>
      </c>
      <c r="L31" s="48"/>
    </row>
    <row r="32" spans="1:12" s="75" customFormat="1" x14ac:dyDescent="0.25">
      <c r="A32" s="78" t="s">
        <v>120</v>
      </c>
      <c r="B32" s="50">
        <v>14308</v>
      </c>
      <c r="C32" s="50" t="s">
        <v>394</v>
      </c>
      <c r="D32" s="51" t="s">
        <v>60</v>
      </c>
      <c r="E32" s="52" t="s">
        <v>17</v>
      </c>
      <c r="F32" s="53">
        <v>483</v>
      </c>
      <c r="G32" s="52" t="s">
        <v>17</v>
      </c>
      <c r="H32" s="13">
        <v>806</v>
      </c>
      <c r="I32" s="52" t="s">
        <v>17</v>
      </c>
      <c r="J32" s="54">
        <v>2578</v>
      </c>
      <c r="K32" s="55" t="s">
        <v>11</v>
      </c>
      <c r="L32" s="14"/>
    </row>
    <row r="33" spans="1:12" s="75" customFormat="1" ht="51" x14ac:dyDescent="0.25">
      <c r="A33" s="77" t="s">
        <v>124</v>
      </c>
      <c r="B33" s="41">
        <v>285344</v>
      </c>
      <c r="C33" s="41" t="s">
        <v>48</v>
      </c>
      <c r="D33" s="42" t="s">
        <v>11</v>
      </c>
      <c r="E33" s="43" t="s">
        <v>413</v>
      </c>
      <c r="F33" s="44">
        <f>1700*0.53787</f>
        <v>914.37899999999991</v>
      </c>
      <c r="G33" s="43" t="s">
        <v>17</v>
      </c>
      <c r="H33" s="45">
        <v>2450</v>
      </c>
      <c r="I33" s="43" t="s">
        <v>17</v>
      </c>
      <c r="J33" s="56">
        <v>7844</v>
      </c>
      <c r="K33" s="47" t="s">
        <v>60</v>
      </c>
      <c r="L33" s="48" t="s">
        <v>414</v>
      </c>
    </row>
    <row r="34" spans="1:12" s="75" customFormat="1" ht="25.5" x14ac:dyDescent="0.25">
      <c r="A34" s="78" t="s">
        <v>126</v>
      </c>
      <c r="B34" s="50">
        <v>103140</v>
      </c>
      <c r="C34" s="50" t="s">
        <v>48</v>
      </c>
      <c r="D34" s="51" t="s">
        <v>60</v>
      </c>
      <c r="E34" s="52" t="s">
        <v>17</v>
      </c>
      <c r="F34" s="53">
        <v>724</v>
      </c>
      <c r="G34" s="52" t="s">
        <v>17</v>
      </c>
      <c r="H34" s="13">
        <v>1209</v>
      </c>
      <c r="I34" s="52" t="s">
        <v>17</v>
      </c>
      <c r="J34" s="54">
        <v>3859</v>
      </c>
      <c r="K34" s="55" t="s">
        <v>11</v>
      </c>
      <c r="L34" s="14"/>
    </row>
    <row r="35" spans="1:12" s="75" customFormat="1" x14ac:dyDescent="0.25">
      <c r="A35" s="77" t="s">
        <v>132</v>
      </c>
      <c r="B35" s="41">
        <v>15612</v>
      </c>
      <c r="C35" s="41" t="s">
        <v>48</v>
      </c>
      <c r="D35" s="42" t="s">
        <v>11</v>
      </c>
      <c r="E35" s="43" t="s">
        <v>17</v>
      </c>
      <c r="F35" s="44">
        <v>3350</v>
      </c>
      <c r="G35" s="43" t="s">
        <v>17</v>
      </c>
      <c r="H35" s="45">
        <v>8375</v>
      </c>
      <c r="I35" s="43" t="s">
        <v>17</v>
      </c>
      <c r="J35" s="56">
        <v>26800</v>
      </c>
      <c r="K35" s="47" t="s">
        <v>11</v>
      </c>
      <c r="L35" s="48"/>
    </row>
    <row r="36" spans="1:12" s="75" customFormat="1" x14ac:dyDescent="0.25">
      <c r="A36" s="78" t="s">
        <v>415</v>
      </c>
      <c r="B36" s="50">
        <v>14246</v>
      </c>
      <c r="C36" s="50" t="s">
        <v>394</v>
      </c>
      <c r="D36" s="51" t="s">
        <v>60</v>
      </c>
      <c r="E36" s="52" t="s">
        <v>17</v>
      </c>
      <c r="F36" s="53">
        <v>1407</v>
      </c>
      <c r="G36" s="52" t="s">
        <v>17</v>
      </c>
      <c r="H36" s="13">
        <v>3518</v>
      </c>
      <c r="I36" s="52" t="s">
        <v>17</v>
      </c>
      <c r="J36" s="54">
        <v>11259</v>
      </c>
      <c r="K36" s="55" t="s">
        <v>11</v>
      </c>
      <c r="L36" s="14"/>
    </row>
    <row r="37" spans="1:12" s="75" customFormat="1" x14ac:dyDescent="0.25">
      <c r="A37" s="77" t="s">
        <v>135</v>
      </c>
      <c r="B37" s="41">
        <v>58364</v>
      </c>
      <c r="C37" s="41" t="s">
        <v>394</v>
      </c>
      <c r="D37" s="42" t="s">
        <v>11</v>
      </c>
      <c r="E37" s="43" t="s">
        <v>17</v>
      </c>
      <c r="F37" s="44">
        <v>541</v>
      </c>
      <c r="G37" s="43" t="s">
        <v>17</v>
      </c>
      <c r="H37" s="45">
        <v>902</v>
      </c>
      <c r="I37" s="43" t="s">
        <v>17</v>
      </c>
      <c r="J37" s="56">
        <v>2885</v>
      </c>
      <c r="K37" s="47" t="s">
        <v>11</v>
      </c>
      <c r="L37" s="48"/>
    </row>
    <row r="38" spans="1:12" s="75" customFormat="1" x14ac:dyDescent="0.25">
      <c r="A38" s="78" t="s">
        <v>136</v>
      </c>
      <c r="B38" s="50">
        <v>14000</v>
      </c>
      <c r="C38" s="50" t="s">
        <v>48</v>
      </c>
      <c r="D38" s="51" t="s">
        <v>60</v>
      </c>
      <c r="E38" s="52" t="s">
        <v>17</v>
      </c>
      <c r="F38" s="53">
        <v>3864</v>
      </c>
      <c r="G38" s="52" t="s">
        <v>17</v>
      </c>
      <c r="H38" s="13">
        <v>6440</v>
      </c>
      <c r="I38" s="52" t="s">
        <v>17</v>
      </c>
      <c r="J38" s="54">
        <v>20608</v>
      </c>
      <c r="K38" s="55" t="s">
        <v>11</v>
      </c>
      <c r="L38" s="14"/>
    </row>
    <row r="39" spans="1:12" s="75" customFormat="1" x14ac:dyDescent="0.25">
      <c r="A39" s="77" t="s">
        <v>416</v>
      </c>
      <c r="B39" s="41">
        <v>30551</v>
      </c>
      <c r="C39" s="41" t="s">
        <v>48</v>
      </c>
      <c r="D39" s="42" t="s">
        <v>11</v>
      </c>
      <c r="E39" s="43" t="s">
        <v>17</v>
      </c>
      <c r="F39" s="44">
        <v>540</v>
      </c>
      <c r="G39" s="43" t="s">
        <v>17</v>
      </c>
      <c r="H39" s="45">
        <v>1350</v>
      </c>
      <c r="I39" s="43" t="s">
        <v>17</v>
      </c>
      <c r="J39" s="56">
        <v>4320</v>
      </c>
      <c r="K39" s="47" t="s">
        <v>11</v>
      </c>
      <c r="L39" s="48"/>
    </row>
    <row r="40" spans="1:12" s="75" customFormat="1" ht="38.25" x14ac:dyDescent="0.25">
      <c r="A40" s="78" t="s">
        <v>137</v>
      </c>
      <c r="B40" s="50">
        <v>6278</v>
      </c>
      <c r="C40" s="50" t="s">
        <v>48</v>
      </c>
      <c r="D40" s="51" t="s">
        <v>60</v>
      </c>
      <c r="E40" s="52" t="s">
        <v>397</v>
      </c>
      <c r="F40" s="53">
        <v>5792</v>
      </c>
      <c r="G40" s="52" t="s">
        <v>397</v>
      </c>
      <c r="H40" s="13" t="s">
        <v>398</v>
      </c>
      <c r="I40" s="52" t="s">
        <v>397</v>
      </c>
      <c r="J40" s="54" t="s">
        <v>398</v>
      </c>
      <c r="K40" s="55" t="s">
        <v>11</v>
      </c>
      <c r="L40" s="14"/>
    </row>
    <row r="41" spans="1:12" s="75" customFormat="1" ht="63.75" x14ac:dyDescent="0.25">
      <c r="A41" s="77" t="s">
        <v>139</v>
      </c>
      <c r="B41" s="41">
        <v>35825</v>
      </c>
      <c r="C41" s="41" t="s">
        <v>48</v>
      </c>
      <c r="D41" s="42" t="s">
        <v>60</v>
      </c>
      <c r="E41" s="43" t="s">
        <v>17</v>
      </c>
      <c r="F41" s="44">
        <v>4054</v>
      </c>
      <c r="G41" s="43" t="s">
        <v>417</v>
      </c>
      <c r="H41" s="45" t="s">
        <v>418</v>
      </c>
      <c r="I41" s="43" t="s">
        <v>417</v>
      </c>
      <c r="J41" s="56" t="s">
        <v>418</v>
      </c>
      <c r="K41" s="47" t="s">
        <v>60</v>
      </c>
      <c r="L41" s="48" t="s">
        <v>419</v>
      </c>
    </row>
    <row r="42" spans="1:12" s="75" customFormat="1" x14ac:dyDescent="0.25">
      <c r="A42" s="78" t="s">
        <v>420</v>
      </c>
      <c r="B42" s="50">
        <v>6388</v>
      </c>
      <c r="C42" s="50" t="s">
        <v>394</v>
      </c>
      <c r="D42" s="51" t="s">
        <v>60</v>
      </c>
      <c r="E42" s="52" t="s">
        <v>17</v>
      </c>
      <c r="F42" s="53">
        <v>1300</v>
      </c>
      <c r="G42" s="52" t="s">
        <v>17</v>
      </c>
      <c r="H42" s="13">
        <v>2200</v>
      </c>
      <c r="I42" s="52" t="s">
        <v>17</v>
      </c>
      <c r="J42" s="54">
        <v>6900</v>
      </c>
      <c r="K42" s="55" t="s">
        <v>11</v>
      </c>
      <c r="L42" s="14"/>
    </row>
    <row r="43" spans="1:12" s="75" customFormat="1" x14ac:dyDescent="0.25">
      <c r="A43" s="77" t="s">
        <v>141</v>
      </c>
      <c r="B43" s="41">
        <v>82760</v>
      </c>
      <c r="C43" s="41" t="s">
        <v>48</v>
      </c>
      <c r="D43" s="42" t="s">
        <v>11</v>
      </c>
      <c r="E43" s="43" t="s">
        <v>17</v>
      </c>
      <c r="F43" s="44">
        <v>920</v>
      </c>
      <c r="G43" s="43" t="s">
        <v>17</v>
      </c>
      <c r="H43" s="45">
        <v>2300</v>
      </c>
      <c r="I43" s="43" t="s">
        <v>17</v>
      </c>
      <c r="J43" s="56">
        <v>7360</v>
      </c>
      <c r="K43" s="47" t="s">
        <v>11</v>
      </c>
      <c r="L43" s="48"/>
    </row>
    <row r="44" spans="1:12" s="75" customFormat="1" x14ac:dyDescent="0.25">
      <c r="A44" s="78" t="s">
        <v>145</v>
      </c>
      <c r="B44" s="50">
        <v>51254</v>
      </c>
      <c r="C44" s="50" t="s">
        <v>404</v>
      </c>
      <c r="D44" s="51" t="s">
        <v>11</v>
      </c>
      <c r="E44" s="52" t="s">
        <v>17</v>
      </c>
      <c r="F44" s="53">
        <v>1350</v>
      </c>
      <c r="G44" s="52" t="s">
        <v>17</v>
      </c>
      <c r="H44" s="13">
        <v>3000</v>
      </c>
      <c r="I44" s="52" t="s">
        <v>17</v>
      </c>
      <c r="J44" s="54">
        <v>9600</v>
      </c>
      <c r="K44" s="55" t="s">
        <v>11</v>
      </c>
      <c r="L44" s="14"/>
    </row>
    <row r="45" spans="1:12" s="75" customFormat="1" x14ac:dyDescent="0.25">
      <c r="A45" s="77" t="s">
        <v>147</v>
      </c>
      <c r="B45" s="41">
        <v>6800</v>
      </c>
      <c r="C45" s="41" t="s">
        <v>394</v>
      </c>
      <c r="D45" s="42" t="s">
        <v>11</v>
      </c>
      <c r="E45" s="43" t="s">
        <v>17</v>
      </c>
      <c r="F45" s="44">
        <v>4000</v>
      </c>
      <c r="G45" s="43" t="s">
        <v>17</v>
      </c>
      <c r="H45" s="45">
        <v>6900</v>
      </c>
      <c r="I45" s="43" t="s">
        <v>17</v>
      </c>
      <c r="J45" s="56">
        <v>13900</v>
      </c>
      <c r="K45" s="47" t="s">
        <v>11</v>
      </c>
      <c r="L45" s="48"/>
    </row>
    <row r="46" spans="1:12" s="75" customFormat="1" ht="51" x14ac:dyDescent="0.25">
      <c r="A46" s="78" t="s">
        <v>151</v>
      </c>
      <c r="B46" s="50">
        <v>4978</v>
      </c>
      <c r="C46" s="50" t="s">
        <v>394</v>
      </c>
      <c r="D46" s="51" t="s">
        <v>60</v>
      </c>
      <c r="E46" s="52" t="s">
        <v>25</v>
      </c>
      <c r="F46" s="53">
        <v>251.63</v>
      </c>
      <c r="G46" s="52" t="s">
        <v>25</v>
      </c>
      <c r="H46" s="13">
        <v>251.63</v>
      </c>
      <c r="I46" s="52" t="s">
        <v>25</v>
      </c>
      <c r="J46" s="54">
        <v>251.63</v>
      </c>
      <c r="K46" s="55" t="s">
        <v>11</v>
      </c>
      <c r="L46" s="14" t="s">
        <v>421</v>
      </c>
    </row>
    <row r="47" spans="1:12" s="75" customFormat="1" ht="38.25" x14ac:dyDescent="0.25">
      <c r="A47" s="77" t="s">
        <v>156</v>
      </c>
      <c r="B47" s="41">
        <v>3805</v>
      </c>
      <c r="C47" s="41" t="s">
        <v>48</v>
      </c>
      <c r="D47" s="42" t="s">
        <v>11</v>
      </c>
      <c r="E47" s="43" t="s">
        <v>397</v>
      </c>
      <c r="F47" s="44">
        <v>1148</v>
      </c>
      <c r="G47" s="43" t="s">
        <v>397</v>
      </c>
      <c r="H47" s="45" t="s">
        <v>398</v>
      </c>
      <c r="I47" s="43" t="s">
        <v>397</v>
      </c>
      <c r="J47" s="56" t="s">
        <v>398</v>
      </c>
      <c r="K47" s="47" t="s">
        <v>11</v>
      </c>
      <c r="L47" s="48" t="s">
        <v>422</v>
      </c>
    </row>
    <row r="48" spans="1:12" s="75" customFormat="1" x14ac:dyDescent="0.25">
      <c r="A48" s="78" t="s">
        <v>157</v>
      </c>
      <c r="B48" s="50">
        <v>18931</v>
      </c>
      <c r="C48" s="50" t="s">
        <v>394</v>
      </c>
      <c r="D48" s="51" t="s">
        <v>60</v>
      </c>
      <c r="E48" s="52" t="s">
        <v>17</v>
      </c>
      <c r="F48" s="53">
        <v>344</v>
      </c>
      <c r="G48" s="52" t="s">
        <v>17</v>
      </c>
      <c r="H48" s="13">
        <v>860</v>
      </c>
      <c r="I48" s="52" t="s">
        <v>17</v>
      </c>
      <c r="J48" s="54">
        <v>2752</v>
      </c>
      <c r="K48" s="55" t="s">
        <v>11</v>
      </c>
      <c r="L48" s="14"/>
    </row>
    <row r="49" spans="1:12" s="75" customFormat="1" ht="38.25" x14ac:dyDescent="0.25">
      <c r="A49" s="77" t="s">
        <v>160</v>
      </c>
      <c r="B49" s="41">
        <v>3361</v>
      </c>
      <c r="C49" s="41" t="s">
        <v>394</v>
      </c>
      <c r="D49" s="42" t="s">
        <v>60</v>
      </c>
      <c r="E49" s="43" t="s">
        <v>397</v>
      </c>
      <c r="F49" s="44">
        <v>1400</v>
      </c>
      <c r="G49" s="43" t="s">
        <v>397</v>
      </c>
      <c r="H49" s="45" t="s">
        <v>398</v>
      </c>
      <c r="I49" s="43" t="s">
        <v>397</v>
      </c>
      <c r="J49" s="56" t="s">
        <v>399</v>
      </c>
      <c r="K49" s="47" t="s">
        <v>11</v>
      </c>
      <c r="L49" s="48" t="s">
        <v>423</v>
      </c>
    </row>
    <row r="50" spans="1:12" s="75" customFormat="1" x14ac:dyDescent="0.25">
      <c r="A50" s="78" t="s">
        <v>162</v>
      </c>
      <c r="B50" s="50">
        <v>31727</v>
      </c>
      <c r="C50" s="50" t="s">
        <v>48</v>
      </c>
      <c r="D50" s="51" t="s">
        <v>60</v>
      </c>
      <c r="E50" s="52" t="s">
        <v>17</v>
      </c>
      <c r="F50" s="53">
        <v>3102</v>
      </c>
      <c r="G50" s="52" t="s">
        <v>17</v>
      </c>
      <c r="H50" s="13">
        <v>5170</v>
      </c>
      <c r="I50" s="52" t="s">
        <v>17</v>
      </c>
      <c r="J50" s="54">
        <v>16544</v>
      </c>
      <c r="K50" s="55" t="s">
        <v>11</v>
      </c>
      <c r="L50" s="14"/>
    </row>
    <row r="51" spans="1:12" s="75" customFormat="1" x14ac:dyDescent="0.25">
      <c r="A51" s="77" t="s">
        <v>164</v>
      </c>
      <c r="B51" s="41">
        <v>3643</v>
      </c>
      <c r="C51" s="41" t="s">
        <v>394</v>
      </c>
      <c r="D51" s="42" t="s">
        <v>60</v>
      </c>
      <c r="E51" s="43" t="s">
        <v>17</v>
      </c>
      <c r="F51" s="44">
        <v>500</v>
      </c>
      <c r="G51" s="43" t="s">
        <v>17</v>
      </c>
      <c r="H51" s="45">
        <v>830</v>
      </c>
      <c r="I51" s="43" t="s">
        <v>17</v>
      </c>
      <c r="J51" s="56">
        <v>2660</v>
      </c>
      <c r="K51" s="47" t="s">
        <v>11</v>
      </c>
      <c r="L51" s="48"/>
    </row>
    <row r="52" spans="1:12" s="75" customFormat="1" ht="25.5" x14ac:dyDescent="0.25">
      <c r="A52" s="78" t="s">
        <v>172</v>
      </c>
      <c r="B52" s="50">
        <v>13000</v>
      </c>
      <c r="C52" s="50" t="s">
        <v>48</v>
      </c>
      <c r="D52" s="51" t="s">
        <v>60</v>
      </c>
      <c r="E52" s="52" t="s">
        <v>17</v>
      </c>
      <c r="F52" s="53">
        <v>721</v>
      </c>
      <c r="G52" s="52" t="s">
        <v>17</v>
      </c>
      <c r="H52" s="13">
        <v>1202</v>
      </c>
      <c r="I52" s="52" t="s">
        <v>17</v>
      </c>
      <c r="J52" s="54">
        <v>3846</v>
      </c>
      <c r="K52" s="55" t="s">
        <v>11</v>
      </c>
      <c r="L52" s="14" t="s">
        <v>424</v>
      </c>
    </row>
    <row r="53" spans="1:12" s="75" customFormat="1" x14ac:dyDescent="0.25">
      <c r="A53" s="77" t="s">
        <v>176</v>
      </c>
      <c r="B53" s="41">
        <v>31008</v>
      </c>
      <c r="C53" s="41" t="s">
        <v>48</v>
      </c>
      <c r="D53" s="42" t="s">
        <v>11</v>
      </c>
      <c r="E53" s="43" t="s">
        <v>17</v>
      </c>
      <c r="F53" s="44">
        <v>2316</v>
      </c>
      <c r="G53" s="43" t="s">
        <v>17</v>
      </c>
      <c r="H53" s="45">
        <v>3868</v>
      </c>
      <c r="I53" s="43" t="s">
        <v>17</v>
      </c>
      <c r="J53" s="56">
        <v>12344</v>
      </c>
      <c r="K53" s="47" t="s">
        <v>11</v>
      </c>
      <c r="L53" s="48"/>
    </row>
    <row r="54" spans="1:12" s="75" customFormat="1" x14ac:dyDescent="0.25">
      <c r="A54" s="78" t="s">
        <v>180</v>
      </c>
      <c r="B54" s="50">
        <v>34073</v>
      </c>
      <c r="C54" s="50" t="s">
        <v>48</v>
      </c>
      <c r="D54" s="51" t="s">
        <v>11</v>
      </c>
      <c r="E54" s="52" t="s">
        <v>17</v>
      </c>
      <c r="F54" s="53">
        <v>627</v>
      </c>
      <c r="G54" s="52" t="s">
        <v>17</v>
      </c>
      <c r="H54" s="13">
        <v>1568</v>
      </c>
      <c r="I54" s="52" t="s">
        <v>17</v>
      </c>
      <c r="J54" s="54">
        <v>5019</v>
      </c>
      <c r="K54" s="55" t="s">
        <v>11</v>
      </c>
      <c r="L54" s="14"/>
    </row>
    <row r="55" spans="1:12" s="75" customFormat="1" x14ac:dyDescent="0.25">
      <c r="A55" s="77" t="s">
        <v>181</v>
      </c>
      <c r="B55" s="41">
        <v>38003</v>
      </c>
      <c r="C55" s="41" t="s">
        <v>48</v>
      </c>
      <c r="D55" s="42" t="s">
        <v>60</v>
      </c>
      <c r="E55" s="43" t="s">
        <v>17</v>
      </c>
      <c r="F55" s="44">
        <v>2660</v>
      </c>
      <c r="G55" s="43" t="s">
        <v>17</v>
      </c>
      <c r="H55" s="45">
        <v>6650</v>
      </c>
      <c r="I55" s="43" t="s">
        <v>17</v>
      </c>
      <c r="J55" s="56">
        <v>21280</v>
      </c>
      <c r="K55" s="47" t="s">
        <v>11</v>
      </c>
      <c r="L55" s="48"/>
    </row>
    <row r="56" spans="1:12" s="75" customFormat="1" ht="38.25" x14ac:dyDescent="0.25">
      <c r="A56" s="78" t="s">
        <v>183</v>
      </c>
      <c r="B56" s="50">
        <v>9420</v>
      </c>
      <c r="C56" s="50" t="s">
        <v>394</v>
      </c>
      <c r="D56" s="51" t="s">
        <v>60</v>
      </c>
      <c r="E56" s="52" t="s">
        <v>397</v>
      </c>
      <c r="F56" s="53">
        <v>320</v>
      </c>
      <c r="G56" s="52" t="s">
        <v>397</v>
      </c>
      <c r="H56" s="13" t="s">
        <v>398</v>
      </c>
      <c r="I56" s="52" t="s">
        <v>397</v>
      </c>
      <c r="J56" s="54" t="s">
        <v>399</v>
      </c>
      <c r="K56" s="55" t="s">
        <v>11</v>
      </c>
      <c r="L56" s="14" t="s">
        <v>425</v>
      </c>
    </row>
    <row r="57" spans="1:12" s="75" customFormat="1" x14ac:dyDescent="0.25">
      <c r="A57" s="77" t="s">
        <v>187</v>
      </c>
      <c r="B57" s="41">
        <v>17216</v>
      </c>
      <c r="C57" s="41" t="s">
        <v>394</v>
      </c>
      <c r="D57" s="42" t="s">
        <v>60</v>
      </c>
      <c r="E57" s="43" t="s">
        <v>17</v>
      </c>
      <c r="F57" s="44">
        <v>1230</v>
      </c>
      <c r="G57" s="43" t="s">
        <v>17</v>
      </c>
      <c r="H57" s="45">
        <v>3074</v>
      </c>
      <c r="I57" s="43" t="s">
        <v>17</v>
      </c>
      <c r="J57" s="56">
        <v>9838</v>
      </c>
      <c r="K57" s="47" t="s">
        <v>11</v>
      </c>
      <c r="L57" s="48"/>
    </row>
    <row r="58" spans="1:12" s="75" customFormat="1" x14ac:dyDescent="0.25">
      <c r="A58" s="78" t="s">
        <v>188</v>
      </c>
      <c r="B58" s="50">
        <v>4217</v>
      </c>
      <c r="C58" s="50" t="s">
        <v>394</v>
      </c>
      <c r="D58" s="51" t="s">
        <v>60</v>
      </c>
      <c r="E58" s="52" t="s">
        <v>17</v>
      </c>
      <c r="F58" s="53">
        <v>1180</v>
      </c>
      <c r="G58" s="52" t="s">
        <v>17</v>
      </c>
      <c r="H58" s="13">
        <v>2000</v>
      </c>
      <c r="I58" s="52" t="s">
        <v>17</v>
      </c>
      <c r="J58" s="54">
        <v>6300</v>
      </c>
      <c r="K58" s="55" t="s">
        <v>11</v>
      </c>
      <c r="L58" s="14"/>
    </row>
    <row r="59" spans="1:12" s="75" customFormat="1" ht="38.25" x14ac:dyDescent="0.25">
      <c r="A59" s="77" t="s">
        <v>190</v>
      </c>
      <c r="B59" s="41">
        <v>3125</v>
      </c>
      <c r="C59" s="41" t="s">
        <v>394</v>
      </c>
      <c r="D59" s="42" t="s">
        <v>60</v>
      </c>
      <c r="E59" s="43" t="s">
        <v>397</v>
      </c>
      <c r="F59" s="44">
        <f>120*3*1.77</f>
        <v>637.20000000000005</v>
      </c>
      <c r="G59" s="43" t="s">
        <v>397</v>
      </c>
      <c r="H59" s="45" t="s">
        <v>398</v>
      </c>
      <c r="I59" s="43" t="s">
        <v>397</v>
      </c>
      <c r="J59" s="56" t="s">
        <v>399</v>
      </c>
      <c r="K59" s="47" t="s">
        <v>11</v>
      </c>
      <c r="L59" s="48" t="s">
        <v>425</v>
      </c>
    </row>
    <row r="60" spans="1:12" s="75" customFormat="1" ht="76.5" x14ac:dyDescent="0.25">
      <c r="A60" s="78" t="s">
        <v>193</v>
      </c>
      <c r="B60" s="50">
        <v>30070</v>
      </c>
      <c r="C60" s="50" t="s">
        <v>394</v>
      </c>
      <c r="D60" s="51" t="s">
        <v>60</v>
      </c>
      <c r="E60" s="52" t="s">
        <v>426</v>
      </c>
      <c r="F60" s="53">
        <f>85*3*4.78</f>
        <v>1218.9000000000001</v>
      </c>
      <c r="G60" s="52" t="s">
        <v>426</v>
      </c>
      <c r="H60" s="13" t="s">
        <v>427</v>
      </c>
      <c r="I60" s="52" t="s">
        <v>426</v>
      </c>
      <c r="J60" s="54" t="s">
        <v>428</v>
      </c>
      <c r="K60" s="55" t="s">
        <v>11</v>
      </c>
      <c r="L60" s="14" t="s">
        <v>429</v>
      </c>
    </row>
    <row r="61" spans="1:12" s="75" customFormat="1" x14ac:dyDescent="0.25">
      <c r="A61" s="77" t="s">
        <v>198</v>
      </c>
      <c r="B61" s="41">
        <v>20523</v>
      </c>
      <c r="C61" s="41" t="s">
        <v>394</v>
      </c>
      <c r="D61" s="42" t="s">
        <v>11</v>
      </c>
      <c r="E61" s="43" t="s">
        <v>17</v>
      </c>
      <c r="F61" s="44">
        <v>592</v>
      </c>
      <c r="G61" s="43" t="s">
        <v>17</v>
      </c>
      <c r="H61" s="45">
        <v>1478</v>
      </c>
      <c r="I61" s="43" t="s">
        <v>17</v>
      </c>
      <c r="J61" s="56">
        <v>4730</v>
      </c>
      <c r="K61" s="47" t="s">
        <v>11</v>
      </c>
      <c r="L61" s="48"/>
    </row>
    <row r="62" spans="1:12" s="75" customFormat="1" ht="38.25" x14ac:dyDescent="0.25">
      <c r="A62" s="78" t="s">
        <v>200</v>
      </c>
      <c r="B62" s="50">
        <v>7051</v>
      </c>
      <c r="C62" s="50" t="s">
        <v>394</v>
      </c>
      <c r="D62" s="51" t="s">
        <v>11</v>
      </c>
      <c r="E62" s="52" t="s">
        <v>397</v>
      </c>
      <c r="F62" s="53">
        <f>400*4.42</f>
        <v>1768</v>
      </c>
      <c r="G62" s="52" t="s">
        <v>397</v>
      </c>
      <c r="H62" s="13" t="s">
        <v>398</v>
      </c>
      <c r="I62" s="52" t="s">
        <v>397</v>
      </c>
      <c r="J62" s="54" t="s">
        <v>398</v>
      </c>
      <c r="K62" s="55" t="s">
        <v>11</v>
      </c>
      <c r="L62" s="14" t="s">
        <v>430</v>
      </c>
    </row>
    <row r="63" spans="1:12" s="75" customFormat="1" ht="25.5" x14ac:dyDescent="0.25">
      <c r="A63" s="77" t="s">
        <v>208</v>
      </c>
      <c r="B63" s="41">
        <v>83300</v>
      </c>
      <c r="C63" s="41" t="s">
        <v>394</v>
      </c>
      <c r="D63" s="42" t="s">
        <v>60</v>
      </c>
      <c r="E63" s="43" t="s">
        <v>409</v>
      </c>
      <c r="F63" s="44">
        <v>864</v>
      </c>
      <c r="G63" s="43" t="s">
        <v>17</v>
      </c>
      <c r="H63" s="45">
        <v>7338</v>
      </c>
      <c r="I63" s="43" t="s">
        <v>17</v>
      </c>
      <c r="J63" s="56">
        <v>23466</v>
      </c>
      <c r="K63" s="47" t="s">
        <v>60</v>
      </c>
      <c r="L63" s="48" t="s">
        <v>431</v>
      </c>
    </row>
    <row r="64" spans="1:12" s="75" customFormat="1" x14ac:dyDescent="0.25">
      <c r="A64" s="78" t="s">
        <v>213</v>
      </c>
      <c r="B64" s="50" t="s">
        <v>461</v>
      </c>
      <c r="C64" s="50" t="s">
        <v>48</v>
      </c>
      <c r="D64" s="51" t="s">
        <v>60</v>
      </c>
      <c r="E64" s="52" t="s">
        <v>17</v>
      </c>
      <c r="F64" s="53">
        <v>3404</v>
      </c>
      <c r="G64" s="52" t="s">
        <v>17</v>
      </c>
      <c r="H64" s="13">
        <v>5685</v>
      </c>
      <c r="I64" s="52" t="s">
        <v>17</v>
      </c>
      <c r="J64" s="54">
        <v>18146</v>
      </c>
      <c r="K64" s="55" t="s">
        <v>11</v>
      </c>
      <c r="L64" s="14"/>
    </row>
    <row r="65" spans="1:12" s="75" customFormat="1" x14ac:dyDescent="0.25">
      <c r="A65" s="77" t="s">
        <v>216</v>
      </c>
      <c r="B65" s="41">
        <v>4401</v>
      </c>
      <c r="C65" s="41" t="s">
        <v>48</v>
      </c>
      <c r="D65" s="42" t="s">
        <v>60</v>
      </c>
      <c r="E65" s="43" t="s">
        <v>17</v>
      </c>
      <c r="F65" s="44">
        <v>1983</v>
      </c>
      <c r="G65" s="43" t="s">
        <v>17</v>
      </c>
      <c r="H65" s="45">
        <v>4956</v>
      </c>
      <c r="I65" s="43" t="s">
        <v>17</v>
      </c>
      <c r="J65" s="56">
        <v>15861</v>
      </c>
      <c r="K65" s="47" t="s">
        <v>11</v>
      </c>
      <c r="L65" s="48"/>
    </row>
    <row r="66" spans="1:12" s="75" customFormat="1" x14ac:dyDescent="0.25">
      <c r="A66" s="78" t="s">
        <v>221</v>
      </c>
      <c r="B66" s="50">
        <v>540000</v>
      </c>
      <c r="C66" s="50" t="s">
        <v>394</v>
      </c>
      <c r="D66" s="51" t="s">
        <v>60</v>
      </c>
      <c r="E66" s="52" t="s">
        <v>17</v>
      </c>
      <c r="F66" s="53">
        <v>1373</v>
      </c>
      <c r="G66" s="52" t="s">
        <v>17</v>
      </c>
      <c r="H66" s="13">
        <v>3433</v>
      </c>
      <c r="I66" s="52" t="s">
        <v>17</v>
      </c>
      <c r="J66" s="54">
        <v>10984</v>
      </c>
      <c r="K66" s="55" t="s">
        <v>11</v>
      </c>
      <c r="L66" s="14"/>
    </row>
    <row r="67" spans="1:12" s="75" customFormat="1" ht="38.25" x14ac:dyDescent="0.25">
      <c r="A67" s="77" t="s">
        <v>246</v>
      </c>
      <c r="B67" s="41">
        <v>5372</v>
      </c>
      <c r="C67" s="41" t="s">
        <v>48</v>
      </c>
      <c r="D67" s="42" t="s">
        <v>11</v>
      </c>
      <c r="E67" s="43" t="s">
        <v>397</v>
      </c>
      <c r="F67" s="44">
        <v>1212</v>
      </c>
      <c r="G67" s="43" t="s">
        <v>397</v>
      </c>
      <c r="H67" s="45" t="s">
        <v>398</v>
      </c>
      <c r="I67" s="43" t="s">
        <v>397</v>
      </c>
      <c r="J67" s="56" t="s">
        <v>432</v>
      </c>
      <c r="K67" s="47" t="s">
        <v>11</v>
      </c>
      <c r="L67" s="48" t="s">
        <v>430</v>
      </c>
    </row>
    <row r="68" spans="1:12" s="75" customFormat="1" ht="38.25" x14ac:dyDescent="0.25">
      <c r="A68" s="78" t="s">
        <v>252</v>
      </c>
      <c r="B68" s="50" t="s">
        <v>461</v>
      </c>
      <c r="C68" s="50" t="s">
        <v>394</v>
      </c>
      <c r="D68" s="51" t="s">
        <v>11</v>
      </c>
      <c r="E68" s="52" t="s">
        <v>17</v>
      </c>
      <c r="F68" s="53">
        <v>2500</v>
      </c>
      <c r="G68" s="52" t="s">
        <v>17</v>
      </c>
      <c r="H68" s="13">
        <v>4167</v>
      </c>
      <c r="I68" s="52" t="s">
        <v>17</v>
      </c>
      <c r="J68" s="54">
        <v>13333</v>
      </c>
      <c r="K68" s="55" t="s">
        <v>11</v>
      </c>
      <c r="L68" s="14"/>
    </row>
    <row r="69" spans="1:12" s="75" customFormat="1" ht="38.25" x14ac:dyDescent="0.25">
      <c r="A69" s="77" t="s">
        <v>253</v>
      </c>
      <c r="B69" s="41">
        <v>19216</v>
      </c>
      <c r="C69" s="41" t="s">
        <v>48</v>
      </c>
      <c r="D69" s="42" t="s">
        <v>60</v>
      </c>
      <c r="E69" s="43" t="s">
        <v>17</v>
      </c>
      <c r="F69" s="44">
        <v>1994</v>
      </c>
      <c r="G69" s="43" t="s">
        <v>17</v>
      </c>
      <c r="H69" s="45">
        <v>4985</v>
      </c>
      <c r="I69" s="43" t="s">
        <v>17</v>
      </c>
      <c r="J69" s="56">
        <v>15952</v>
      </c>
      <c r="K69" s="47" t="s">
        <v>11</v>
      </c>
      <c r="L69" s="48"/>
    </row>
    <row r="70" spans="1:12" s="75" customFormat="1" x14ac:dyDescent="0.25">
      <c r="A70" s="78" t="s">
        <v>255</v>
      </c>
      <c r="B70" s="50">
        <v>17379</v>
      </c>
      <c r="C70" s="50" t="s">
        <v>404</v>
      </c>
      <c r="D70" s="51" t="s">
        <v>60</v>
      </c>
      <c r="E70" s="52" t="s">
        <v>17</v>
      </c>
      <c r="F70" s="53">
        <v>562</v>
      </c>
      <c r="G70" s="52" t="s">
        <v>17</v>
      </c>
      <c r="H70" s="13">
        <v>1517</v>
      </c>
      <c r="I70" s="52" t="s">
        <v>17</v>
      </c>
      <c r="J70" s="54">
        <v>3765</v>
      </c>
      <c r="K70" s="55" t="s">
        <v>11</v>
      </c>
      <c r="L70" s="14"/>
    </row>
    <row r="71" spans="1:12" s="75" customFormat="1" ht="51" x14ac:dyDescent="0.25">
      <c r="A71" s="77" t="s">
        <v>257</v>
      </c>
      <c r="B71" s="41">
        <v>6617</v>
      </c>
      <c r="C71" s="41" t="s">
        <v>48</v>
      </c>
      <c r="D71" s="42" t="s">
        <v>11</v>
      </c>
      <c r="E71" s="43" t="s">
        <v>397</v>
      </c>
      <c r="F71" s="44">
        <f>400*1.86</f>
        <v>744</v>
      </c>
      <c r="G71" s="43" t="s">
        <v>397</v>
      </c>
      <c r="H71" s="45" t="s">
        <v>398</v>
      </c>
      <c r="I71" s="43" t="s">
        <v>397</v>
      </c>
      <c r="J71" s="56" t="s">
        <v>399</v>
      </c>
      <c r="K71" s="47" t="s">
        <v>11</v>
      </c>
      <c r="L71" s="48" t="s">
        <v>433</v>
      </c>
    </row>
    <row r="72" spans="1:12" s="75" customFormat="1" x14ac:dyDescent="0.25">
      <c r="A72" s="78" t="s">
        <v>261</v>
      </c>
      <c r="B72" s="50">
        <v>5339</v>
      </c>
      <c r="C72" s="50" t="s">
        <v>394</v>
      </c>
      <c r="D72" s="51" t="s">
        <v>60</v>
      </c>
      <c r="E72" s="52" t="s">
        <v>17</v>
      </c>
      <c r="F72" s="53">
        <v>1140</v>
      </c>
      <c r="G72" s="52" t="s">
        <v>17</v>
      </c>
      <c r="H72" s="13">
        <v>1910</v>
      </c>
      <c r="I72" s="52" t="s">
        <v>17</v>
      </c>
      <c r="J72" s="54">
        <v>6110</v>
      </c>
      <c r="K72" s="55" t="s">
        <v>11</v>
      </c>
      <c r="L72" s="14"/>
    </row>
    <row r="73" spans="1:12" s="75" customFormat="1" x14ac:dyDescent="0.25">
      <c r="A73" s="77" t="s">
        <v>263</v>
      </c>
      <c r="B73" s="41">
        <v>25712</v>
      </c>
      <c r="C73" s="41" t="s">
        <v>394</v>
      </c>
      <c r="D73" s="42" t="s">
        <v>11</v>
      </c>
      <c r="E73" s="43" t="s">
        <v>17</v>
      </c>
      <c r="F73" s="44">
        <v>652</v>
      </c>
      <c r="G73" s="43" t="s">
        <v>17</v>
      </c>
      <c r="H73" s="45">
        <v>1090</v>
      </c>
      <c r="I73" s="43" t="s">
        <v>17</v>
      </c>
      <c r="J73" s="56">
        <v>3490</v>
      </c>
      <c r="K73" s="47" t="s">
        <v>11</v>
      </c>
      <c r="L73" s="48"/>
    </row>
    <row r="74" spans="1:12" s="75" customFormat="1" ht="38.25" x14ac:dyDescent="0.25">
      <c r="A74" s="78" t="s">
        <v>268</v>
      </c>
      <c r="B74" s="50">
        <v>3198</v>
      </c>
      <c r="C74" s="50" t="s">
        <v>394</v>
      </c>
      <c r="D74" s="51" t="s">
        <v>60</v>
      </c>
      <c r="E74" s="52" t="s">
        <v>397</v>
      </c>
      <c r="F74" s="53">
        <f>3*120*3.31</f>
        <v>1191.5999999999999</v>
      </c>
      <c r="G74" s="52" t="s">
        <v>397</v>
      </c>
      <c r="H74" s="13" t="s">
        <v>398</v>
      </c>
      <c r="I74" s="52" t="s">
        <v>397</v>
      </c>
      <c r="J74" s="54" t="s">
        <v>399</v>
      </c>
      <c r="K74" s="55" t="s">
        <v>11</v>
      </c>
      <c r="L74" s="14" t="s">
        <v>425</v>
      </c>
    </row>
    <row r="75" spans="1:12" s="75" customFormat="1" ht="25.5" x14ac:dyDescent="0.25">
      <c r="A75" s="77" t="s">
        <v>269</v>
      </c>
      <c r="B75" s="41">
        <v>82585</v>
      </c>
      <c r="C75" s="41" t="s">
        <v>48</v>
      </c>
      <c r="D75" s="42" t="s">
        <v>11</v>
      </c>
      <c r="E75" s="43" t="s">
        <v>17</v>
      </c>
      <c r="F75" s="44">
        <v>890</v>
      </c>
      <c r="G75" s="43" t="s">
        <v>17</v>
      </c>
      <c r="H75" s="45">
        <v>2225</v>
      </c>
      <c r="I75" s="43" t="s">
        <v>17</v>
      </c>
      <c r="J75" s="56">
        <v>7120</v>
      </c>
      <c r="K75" s="47" t="s">
        <v>11</v>
      </c>
      <c r="L75" s="48"/>
    </row>
    <row r="76" spans="1:12" s="75" customFormat="1" ht="25.5" x14ac:dyDescent="0.25">
      <c r="A76" s="78" t="s">
        <v>271</v>
      </c>
      <c r="B76" s="50">
        <v>123533</v>
      </c>
      <c r="C76" s="50" t="s">
        <v>48</v>
      </c>
      <c r="D76" s="51" t="s">
        <v>11</v>
      </c>
      <c r="E76" s="52" t="s">
        <v>434</v>
      </c>
      <c r="F76" s="53">
        <v>1200</v>
      </c>
      <c r="G76" s="52" t="s">
        <v>434</v>
      </c>
      <c r="H76" s="13">
        <v>2900</v>
      </c>
      <c r="I76" s="52" t="s">
        <v>434</v>
      </c>
      <c r="J76" s="54" t="s">
        <v>336</v>
      </c>
      <c r="K76" s="55" t="s">
        <v>11</v>
      </c>
      <c r="L76" s="14" t="s">
        <v>435</v>
      </c>
    </row>
    <row r="77" spans="1:12" s="75" customFormat="1" ht="38.25" x14ac:dyDescent="0.25">
      <c r="A77" s="77" t="s">
        <v>279</v>
      </c>
      <c r="B77" s="41">
        <v>15046</v>
      </c>
      <c r="C77" s="41" t="s">
        <v>48</v>
      </c>
      <c r="D77" s="42" t="s">
        <v>11</v>
      </c>
      <c r="E77" s="43" t="s">
        <v>397</v>
      </c>
      <c r="F77" s="44">
        <f>2.62*400</f>
        <v>1048</v>
      </c>
      <c r="G77" s="43" t="s">
        <v>397</v>
      </c>
      <c r="H77" s="45" t="s">
        <v>398</v>
      </c>
      <c r="I77" s="43" t="s">
        <v>397</v>
      </c>
      <c r="J77" s="56" t="s">
        <v>398</v>
      </c>
      <c r="K77" s="47" t="s">
        <v>11</v>
      </c>
      <c r="L77" s="48" t="s">
        <v>436</v>
      </c>
    </row>
    <row r="78" spans="1:12" s="75" customFormat="1" x14ac:dyDescent="0.25">
      <c r="A78" s="78" t="s">
        <v>281</v>
      </c>
      <c r="B78" s="50">
        <v>6535</v>
      </c>
      <c r="C78" s="50" t="s">
        <v>394</v>
      </c>
      <c r="D78" s="51" t="s">
        <v>11</v>
      </c>
      <c r="E78" s="52" t="s">
        <v>17</v>
      </c>
      <c r="F78" s="53">
        <v>2232</v>
      </c>
      <c r="G78" s="52" t="s">
        <v>17</v>
      </c>
      <c r="H78" s="13">
        <v>5580</v>
      </c>
      <c r="I78" s="52" t="s">
        <v>17</v>
      </c>
      <c r="J78" s="54">
        <v>17856</v>
      </c>
      <c r="K78" s="55" t="s">
        <v>11</v>
      </c>
      <c r="L78" s="14"/>
    </row>
    <row r="79" spans="1:12" s="75" customFormat="1" x14ac:dyDescent="0.25">
      <c r="A79" s="77" t="s">
        <v>295</v>
      </c>
      <c r="B79" s="41">
        <v>321000</v>
      </c>
      <c r="C79" s="41" t="s">
        <v>394</v>
      </c>
      <c r="D79" s="42" t="s">
        <v>11</v>
      </c>
      <c r="E79" s="43" t="s">
        <v>17</v>
      </c>
      <c r="F79" s="44">
        <v>398</v>
      </c>
      <c r="G79" s="43" t="s">
        <v>17</v>
      </c>
      <c r="H79" s="45">
        <v>994</v>
      </c>
      <c r="I79" s="43" t="s">
        <v>17</v>
      </c>
      <c r="J79" s="56">
        <v>3179</v>
      </c>
      <c r="K79" s="47" t="s">
        <v>11</v>
      </c>
      <c r="L79" s="48"/>
    </row>
    <row r="80" spans="1:12" s="75" customFormat="1" ht="51" x14ac:dyDescent="0.25">
      <c r="A80" s="78" t="s">
        <v>298</v>
      </c>
      <c r="B80" s="50" t="s">
        <v>461</v>
      </c>
      <c r="C80" s="50" t="s">
        <v>394</v>
      </c>
      <c r="D80" s="51" t="s">
        <v>11</v>
      </c>
      <c r="E80" s="52" t="s">
        <v>17</v>
      </c>
      <c r="F80" s="53">
        <v>1750</v>
      </c>
      <c r="G80" s="52" t="s">
        <v>17</v>
      </c>
      <c r="H80" s="13">
        <v>2400</v>
      </c>
      <c r="I80" s="52" t="s">
        <v>17</v>
      </c>
      <c r="J80" s="54">
        <v>3500</v>
      </c>
      <c r="K80" s="55" t="s">
        <v>11</v>
      </c>
      <c r="L80" s="14" t="s">
        <v>437</v>
      </c>
    </row>
    <row r="81" spans="1:12" s="75" customFormat="1" ht="25.5" x14ac:dyDescent="0.25">
      <c r="A81" s="77" t="s">
        <v>300</v>
      </c>
      <c r="B81" s="41">
        <v>5212</v>
      </c>
      <c r="C81" s="41" t="s">
        <v>394</v>
      </c>
      <c r="D81" s="42" t="s">
        <v>60</v>
      </c>
      <c r="E81" s="43" t="s">
        <v>17</v>
      </c>
      <c r="F81" s="44">
        <v>1530</v>
      </c>
      <c r="G81" s="43" t="s">
        <v>17</v>
      </c>
      <c r="H81" s="45">
        <v>3825</v>
      </c>
      <c r="I81" s="43" t="s">
        <v>17</v>
      </c>
      <c r="J81" s="56">
        <v>12240</v>
      </c>
      <c r="K81" s="47" t="s">
        <v>11</v>
      </c>
      <c r="L81" s="48"/>
    </row>
    <row r="82" spans="1:12" x14ac:dyDescent="0.2">
      <c r="K82" s="21"/>
      <c r="L82" s="57"/>
    </row>
    <row r="83" spans="1:12" x14ac:dyDescent="0.2">
      <c r="K83" s="21"/>
      <c r="L83" s="57"/>
    </row>
    <row r="84" spans="1:12" x14ac:dyDescent="0.2">
      <c r="K84" s="21"/>
      <c r="L84" s="57"/>
    </row>
    <row r="85" spans="1:12" x14ac:dyDescent="0.2">
      <c r="I85" s="21" t="s">
        <v>438</v>
      </c>
      <c r="K85" s="21"/>
      <c r="L85" s="57"/>
    </row>
    <row r="86" spans="1:12" x14ac:dyDescent="0.2">
      <c r="K86" s="21"/>
      <c r="L86" s="57"/>
    </row>
    <row r="87" spans="1:12" x14ac:dyDescent="0.2">
      <c r="K87" s="21"/>
      <c r="L87" s="57"/>
    </row>
  </sheetData>
  <mergeCells count="4">
    <mergeCell ref="E3:F3"/>
    <mergeCell ref="G3:H3"/>
    <mergeCell ref="I3:J3"/>
    <mergeCell ref="A1:L2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L9" sqref="L9"/>
    </sheetView>
  </sheetViews>
  <sheetFormatPr defaultColWidth="9.140625" defaultRowHeight="12.75" x14ac:dyDescent="0.2"/>
  <cols>
    <col min="1" max="1" width="12.7109375" style="1" customWidth="1"/>
    <col min="2" max="4" width="9.7109375" style="21" customWidth="1"/>
    <col min="5" max="5" width="12.7109375" style="21" customWidth="1"/>
    <col min="6" max="6" width="10.7109375" style="37" customWidth="1"/>
    <col min="7" max="7" width="12.7109375" style="21" customWidth="1"/>
    <col min="8" max="8" width="10.7109375" style="2" customWidth="1"/>
    <col min="9" max="9" width="12.7109375" style="21" customWidth="1"/>
    <col min="10" max="10" width="10.7109375" style="2" customWidth="1"/>
    <col min="11" max="11" width="10.7109375" style="16" customWidth="1"/>
    <col min="12" max="12" width="20.7109375" style="17" customWidth="1"/>
    <col min="13" max="16384" width="9.140625" style="49"/>
  </cols>
  <sheetData>
    <row r="1" spans="1:12" ht="12" customHeight="1" x14ac:dyDescent="0.2">
      <c r="A1" s="103" t="s">
        <v>456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50.1" customHeight="1" x14ac:dyDescent="0.2">
      <c r="A3" s="4"/>
      <c r="B3" s="38"/>
      <c r="C3" s="38"/>
      <c r="D3" s="5"/>
      <c r="E3" s="100" t="s">
        <v>388</v>
      </c>
      <c r="F3" s="101"/>
      <c r="G3" s="100" t="s">
        <v>389</v>
      </c>
      <c r="H3" s="102"/>
      <c r="I3" s="101" t="s">
        <v>390</v>
      </c>
      <c r="J3" s="101"/>
      <c r="K3" s="6"/>
      <c r="L3" s="7"/>
    </row>
    <row r="4" spans="1:12" ht="140.1" customHeight="1" x14ac:dyDescent="0.2">
      <c r="A4" s="60" t="s">
        <v>3</v>
      </c>
      <c r="B4" s="60" t="s">
        <v>4</v>
      </c>
      <c r="C4" s="69" t="s">
        <v>453</v>
      </c>
      <c r="D4" s="70" t="s">
        <v>391</v>
      </c>
      <c r="E4" s="71" t="s">
        <v>439</v>
      </c>
      <c r="F4" s="88" t="s">
        <v>386</v>
      </c>
      <c r="G4" s="71" t="s">
        <v>440</v>
      </c>
      <c r="H4" s="88" t="s">
        <v>459</v>
      </c>
      <c r="I4" s="72" t="s">
        <v>460</v>
      </c>
      <c r="J4" s="88" t="s">
        <v>387</v>
      </c>
      <c r="K4" s="73" t="s">
        <v>7</v>
      </c>
      <c r="L4" s="67" t="s">
        <v>8</v>
      </c>
    </row>
    <row r="5" spans="1:12" x14ac:dyDescent="0.2">
      <c r="A5" s="78" t="s">
        <v>21</v>
      </c>
      <c r="B5" s="50">
        <v>7180</v>
      </c>
      <c r="C5" s="50" t="s">
        <v>48</v>
      </c>
      <c r="D5" s="51" t="s">
        <v>60</v>
      </c>
      <c r="E5" s="52" t="s">
        <v>17</v>
      </c>
      <c r="F5" s="53">
        <v>1994</v>
      </c>
      <c r="G5" s="52" t="s">
        <v>17</v>
      </c>
      <c r="H5" s="13">
        <v>4986</v>
      </c>
      <c r="I5" s="52" t="s">
        <v>17</v>
      </c>
      <c r="J5" s="58">
        <v>15954</v>
      </c>
      <c r="K5" s="55" t="s">
        <v>11</v>
      </c>
      <c r="L5" s="14"/>
    </row>
    <row r="6" spans="1:12" x14ac:dyDescent="0.2">
      <c r="A6" s="77" t="s">
        <v>26</v>
      </c>
      <c r="B6" s="41">
        <v>50394</v>
      </c>
      <c r="C6" s="41" t="s">
        <v>394</v>
      </c>
      <c r="D6" s="42" t="s">
        <v>60</v>
      </c>
      <c r="E6" s="43" t="s">
        <v>17</v>
      </c>
      <c r="F6" s="44">
        <v>3675</v>
      </c>
      <c r="G6" s="43" t="s">
        <v>17</v>
      </c>
      <c r="H6" s="45">
        <v>6124</v>
      </c>
      <c r="I6" s="43" t="s">
        <v>17</v>
      </c>
      <c r="J6" s="56">
        <v>19598</v>
      </c>
      <c r="K6" s="47" t="s">
        <v>11</v>
      </c>
      <c r="L6" s="48"/>
    </row>
    <row r="7" spans="1:12" ht="63.75" x14ac:dyDescent="0.2">
      <c r="A7" s="78" t="s">
        <v>28</v>
      </c>
      <c r="B7" s="50">
        <v>12600</v>
      </c>
      <c r="C7" s="50" t="s">
        <v>394</v>
      </c>
      <c r="D7" s="51" t="s">
        <v>60</v>
      </c>
      <c r="E7" s="52" t="s">
        <v>395</v>
      </c>
      <c r="F7" s="53">
        <v>280</v>
      </c>
      <c r="G7" s="52" t="s">
        <v>395</v>
      </c>
      <c r="H7" s="13" t="s">
        <v>336</v>
      </c>
      <c r="I7" s="52" t="s">
        <v>395</v>
      </c>
      <c r="J7" s="54" t="s">
        <v>336</v>
      </c>
      <c r="K7" s="55" t="s">
        <v>11</v>
      </c>
      <c r="L7" s="59" t="s">
        <v>441</v>
      </c>
    </row>
    <row r="8" spans="1:12" ht="51" x14ac:dyDescent="0.2">
      <c r="A8" s="77" t="s">
        <v>41</v>
      </c>
      <c r="B8" s="41">
        <v>11077</v>
      </c>
      <c r="C8" s="41" t="s">
        <v>394</v>
      </c>
      <c r="D8" s="42" t="s">
        <v>60</v>
      </c>
      <c r="E8" s="43" t="s">
        <v>397</v>
      </c>
      <c r="F8" s="44">
        <v>1080</v>
      </c>
      <c r="G8" s="43" t="s">
        <v>397</v>
      </c>
      <c r="H8" s="45" t="s">
        <v>442</v>
      </c>
      <c r="I8" s="43" t="s">
        <v>397</v>
      </c>
      <c r="J8" s="56" t="s">
        <v>399</v>
      </c>
      <c r="K8" s="47" t="s">
        <v>11</v>
      </c>
      <c r="L8" s="48" t="s">
        <v>400</v>
      </c>
    </row>
    <row r="9" spans="1:12" ht="38.25" x14ac:dyDescent="0.2">
      <c r="A9" s="78" t="s">
        <v>401</v>
      </c>
      <c r="B9" s="50">
        <v>18089</v>
      </c>
      <c r="C9" s="50" t="s">
        <v>394</v>
      </c>
      <c r="D9" s="51" t="s">
        <v>60</v>
      </c>
      <c r="E9" s="52" t="s">
        <v>397</v>
      </c>
      <c r="F9" s="53">
        <f>7.99*3*120</f>
        <v>2876.3999999999996</v>
      </c>
      <c r="G9" s="52" t="s">
        <v>397</v>
      </c>
      <c r="H9" s="13" t="s">
        <v>398</v>
      </c>
      <c r="I9" s="52" t="s">
        <v>397</v>
      </c>
      <c r="J9" s="54" t="s">
        <v>399</v>
      </c>
      <c r="K9" s="55" t="s">
        <v>11</v>
      </c>
      <c r="L9" s="59" t="s">
        <v>402</v>
      </c>
    </row>
    <row r="10" spans="1:12" x14ac:dyDescent="0.2">
      <c r="A10" s="77" t="s">
        <v>51</v>
      </c>
      <c r="B10" s="41">
        <v>8700</v>
      </c>
      <c r="C10" s="41" t="s">
        <v>394</v>
      </c>
      <c r="D10" s="42" t="s">
        <v>60</v>
      </c>
      <c r="E10" s="43" t="s">
        <v>17</v>
      </c>
      <c r="F10" s="44">
        <v>1000</v>
      </c>
      <c r="G10" s="43" t="s">
        <v>17</v>
      </c>
      <c r="H10" s="45">
        <v>1670</v>
      </c>
      <c r="I10" s="43" t="s">
        <v>17</v>
      </c>
      <c r="J10" s="56">
        <v>5340</v>
      </c>
      <c r="K10" s="47" t="s">
        <v>11</v>
      </c>
      <c r="L10" s="48"/>
    </row>
    <row r="11" spans="1:12" ht="38.25" x14ac:dyDescent="0.2">
      <c r="A11" s="78" t="s">
        <v>53</v>
      </c>
      <c r="B11" s="50">
        <v>95739</v>
      </c>
      <c r="C11" s="50" t="s">
        <v>394</v>
      </c>
      <c r="D11" s="51" t="s">
        <v>11</v>
      </c>
      <c r="E11" s="52" t="s">
        <v>397</v>
      </c>
      <c r="F11" s="53">
        <f>(1000*3)+(333*3)</f>
        <v>3999</v>
      </c>
      <c r="G11" s="52" t="s">
        <v>397</v>
      </c>
      <c r="H11" s="13" t="s">
        <v>398</v>
      </c>
      <c r="I11" s="52" t="s">
        <v>397</v>
      </c>
      <c r="J11" s="54" t="s">
        <v>399</v>
      </c>
      <c r="K11" s="55" t="s">
        <v>11</v>
      </c>
      <c r="L11" s="59" t="s">
        <v>443</v>
      </c>
    </row>
    <row r="12" spans="1:12" ht="51" x14ac:dyDescent="0.2">
      <c r="A12" s="77" t="s">
        <v>54</v>
      </c>
      <c r="B12" s="41">
        <v>25583</v>
      </c>
      <c r="C12" s="41" t="s">
        <v>404</v>
      </c>
      <c r="D12" s="42" t="s">
        <v>60</v>
      </c>
      <c r="E12" s="43" t="s">
        <v>395</v>
      </c>
      <c r="F12" s="44">
        <v>3200</v>
      </c>
      <c r="G12" s="43" t="s">
        <v>395</v>
      </c>
      <c r="H12" s="45" t="s">
        <v>336</v>
      </c>
      <c r="I12" s="43" t="s">
        <v>395</v>
      </c>
      <c r="J12" s="56" t="s">
        <v>336</v>
      </c>
      <c r="K12" s="47" t="s">
        <v>11</v>
      </c>
      <c r="L12" s="48" t="s">
        <v>405</v>
      </c>
    </row>
    <row r="13" spans="1:12" ht="51" x14ac:dyDescent="0.2">
      <c r="A13" s="78" t="s">
        <v>56</v>
      </c>
      <c r="B13" s="50">
        <v>4250</v>
      </c>
      <c r="C13" s="50" t="s">
        <v>48</v>
      </c>
      <c r="D13" s="51" t="s">
        <v>11</v>
      </c>
      <c r="E13" s="52" t="s">
        <v>107</v>
      </c>
      <c r="F13" s="53">
        <v>3600</v>
      </c>
      <c r="G13" s="52" t="s">
        <v>107</v>
      </c>
      <c r="H13" s="13" t="s">
        <v>406</v>
      </c>
      <c r="I13" s="52" t="s">
        <v>107</v>
      </c>
      <c r="J13" s="54" t="s">
        <v>399</v>
      </c>
      <c r="K13" s="55" t="s">
        <v>11</v>
      </c>
      <c r="L13" s="59" t="s">
        <v>407</v>
      </c>
    </row>
    <row r="14" spans="1:12" x14ac:dyDescent="0.2">
      <c r="A14" s="77" t="s">
        <v>59</v>
      </c>
      <c r="B14" s="41">
        <v>52034</v>
      </c>
      <c r="C14" s="41" t="s">
        <v>48</v>
      </c>
      <c r="D14" s="42" t="s">
        <v>60</v>
      </c>
      <c r="E14" s="43" t="s">
        <v>17</v>
      </c>
      <c r="F14" s="44">
        <v>1406</v>
      </c>
      <c r="G14" s="43" t="s">
        <v>17</v>
      </c>
      <c r="H14" s="45">
        <v>2348</v>
      </c>
      <c r="I14" s="43" t="s">
        <v>17</v>
      </c>
      <c r="J14" s="56">
        <v>7493</v>
      </c>
      <c r="K14" s="47" t="s">
        <v>11</v>
      </c>
      <c r="L14" s="48"/>
    </row>
    <row r="15" spans="1:12" ht="38.25" x14ac:dyDescent="0.2">
      <c r="A15" s="78" t="s">
        <v>61</v>
      </c>
      <c r="B15" s="50">
        <v>3850</v>
      </c>
      <c r="C15" s="50" t="s">
        <v>48</v>
      </c>
      <c r="D15" s="51" t="s">
        <v>11</v>
      </c>
      <c r="E15" s="52" t="s">
        <v>397</v>
      </c>
      <c r="F15" s="53">
        <f>7.54*0.25*360</f>
        <v>678.6</v>
      </c>
      <c r="G15" s="52" t="s">
        <v>397</v>
      </c>
      <c r="H15" s="13" t="s">
        <v>398</v>
      </c>
      <c r="I15" s="52" t="s">
        <v>397</v>
      </c>
      <c r="J15" s="54" t="s">
        <v>399</v>
      </c>
      <c r="K15" s="55" t="s">
        <v>11</v>
      </c>
      <c r="L15" s="59" t="s">
        <v>408</v>
      </c>
    </row>
    <row r="16" spans="1:12" ht="51" x14ac:dyDescent="0.2">
      <c r="A16" s="77" t="s">
        <v>66</v>
      </c>
      <c r="B16" s="41">
        <v>189600</v>
      </c>
      <c r="C16" s="41" t="s">
        <v>394</v>
      </c>
      <c r="D16" s="42" t="s">
        <v>60</v>
      </c>
      <c r="E16" s="43" t="s">
        <v>409</v>
      </c>
      <c r="F16" s="44">
        <v>1618</v>
      </c>
      <c r="G16" s="43" t="s">
        <v>410</v>
      </c>
      <c r="H16" s="45" t="s">
        <v>411</v>
      </c>
      <c r="I16" s="43" t="s">
        <v>410</v>
      </c>
      <c r="J16" s="56" t="s">
        <v>411</v>
      </c>
      <c r="K16" s="47" t="s">
        <v>60</v>
      </c>
      <c r="L16" s="48" t="s">
        <v>412</v>
      </c>
    </row>
    <row r="17" spans="1:12" x14ac:dyDescent="0.2">
      <c r="A17" s="78" t="s">
        <v>68</v>
      </c>
      <c r="B17" s="50">
        <v>2309</v>
      </c>
      <c r="C17" s="50" t="s">
        <v>394</v>
      </c>
      <c r="D17" s="51" t="s">
        <v>11</v>
      </c>
      <c r="E17" s="52" t="s">
        <v>17</v>
      </c>
      <c r="F17" s="53">
        <v>1500</v>
      </c>
      <c r="G17" s="52" t="s">
        <v>17</v>
      </c>
      <c r="H17" s="13">
        <v>1500</v>
      </c>
      <c r="I17" s="52" t="s">
        <v>17</v>
      </c>
      <c r="J17" s="54">
        <v>3500</v>
      </c>
      <c r="K17" s="55" t="s">
        <v>11</v>
      </c>
      <c r="L17" s="59"/>
    </row>
    <row r="18" spans="1:12" ht="51" x14ac:dyDescent="0.2">
      <c r="A18" s="77" t="s">
        <v>70</v>
      </c>
      <c r="B18" s="41">
        <v>954644</v>
      </c>
      <c r="C18" s="41" t="s">
        <v>394</v>
      </c>
      <c r="D18" s="42" t="s">
        <v>60</v>
      </c>
      <c r="E18" s="43" t="s">
        <v>17</v>
      </c>
      <c r="F18" s="44">
        <v>1848</v>
      </c>
      <c r="G18" s="43" t="s">
        <v>17</v>
      </c>
      <c r="H18" s="45">
        <v>9241</v>
      </c>
      <c r="I18" s="43" t="s">
        <v>17</v>
      </c>
      <c r="J18" s="56">
        <v>14785</v>
      </c>
      <c r="K18" s="47" t="s">
        <v>11</v>
      </c>
      <c r="L18" s="48" t="s">
        <v>71</v>
      </c>
    </row>
    <row r="19" spans="1:12" x14ac:dyDescent="0.2">
      <c r="A19" s="78" t="s">
        <v>74</v>
      </c>
      <c r="B19" s="50">
        <v>22967</v>
      </c>
      <c r="C19" s="50" t="s">
        <v>48</v>
      </c>
      <c r="D19" s="51" t="s">
        <v>60</v>
      </c>
      <c r="E19" s="52" t="s">
        <v>17</v>
      </c>
      <c r="F19" s="53">
        <v>4890</v>
      </c>
      <c r="G19" s="52" t="s">
        <v>17</v>
      </c>
      <c r="H19" s="13">
        <v>8150</v>
      </c>
      <c r="I19" s="52" t="s">
        <v>17</v>
      </c>
      <c r="J19" s="54">
        <v>26080</v>
      </c>
      <c r="K19" s="55" t="s">
        <v>11</v>
      </c>
      <c r="L19" s="59"/>
    </row>
    <row r="20" spans="1:12" x14ac:dyDescent="0.2">
      <c r="A20" s="77" t="s">
        <v>81</v>
      </c>
      <c r="B20" s="41">
        <v>99352</v>
      </c>
      <c r="C20" s="41" t="s">
        <v>394</v>
      </c>
      <c r="D20" s="42" t="s">
        <v>60</v>
      </c>
      <c r="E20" s="43" t="s">
        <v>17</v>
      </c>
      <c r="F20" s="44">
        <v>1135</v>
      </c>
      <c r="G20" s="43" t="s">
        <v>17</v>
      </c>
      <c r="H20" s="45">
        <v>1892</v>
      </c>
      <c r="I20" s="43" t="s">
        <v>17</v>
      </c>
      <c r="J20" s="56">
        <v>6054</v>
      </c>
      <c r="K20" s="47" t="s">
        <v>11</v>
      </c>
      <c r="L20" s="48"/>
    </row>
    <row r="21" spans="1:12" ht="38.25" x14ac:dyDescent="0.2">
      <c r="A21" s="78" t="s">
        <v>444</v>
      </c>
      <c r="B21" s="50" t="s">
        <v>461</v>
      </c>
      <c r="C21" s="50" t="s">
        <v>404</v>
      </c>
      <c r="D21" s="51" t="s">
        <v>60</v>
      </c>
      <c r="E21" s="52" t="s">
        <v>395</v>
      </c>
      <c r="F21" s="53">
        <f>6.34*360</f>
        <v>2282.4</v>
      </c>
      <c r="G21" s="52" t="s">
        <v>395</v>
      </c>
      <c r="H21" s="13" t="s">
        <v>336</v>
      </c>
      <c r="I21" s="52" t="s">
        <v>395</v>
      </c>
      <c r="J21" s="54" t="s">
        <v>336</v>
      </c>
      <c r="K21" s="55" t="s">
        <v>11</v>
      </c>
      <c r="L21" s="59" t="s">
        <v>445</v>
      </c>
    </row>
    <row r="22" spans="1:12" x14ac:dyDescent="0.2">
      <c r="A22" s="77" t="s">
        <v>89</v>
      </c>
      <c r="B22" s="41">
        <v>278440</v>
      </c>
      <c r="C22" s="41" t="s">
        <v>394</v>
      </c>
      <c r="D22" s="42" t="s">
        <v>60</v>
      </c>
      <c r="E22" s="43" t="s">
        <v>17</v>
      </c>
      <c r="F22" s="44">
        <v>2022</v>
      </c>
      <c r="G22" s="43" t="s">
        <v>17</v>
      </c>
      <c r="H22" s="45">
        <v>5055</v>
      </c>
      <c r="I22" s="43" t="s">
        <v>17</v>
      </c>
      <c r="J22" s="56">
        <v>16176</v>
      </c>
      <c r="K22" s="47" t="s">
        <v>11</v>
      </c>
      <c r="L22" s="48"/>
    </row>
    <row r="23" spans="1:12" ht="51" x14ac:dyDescent="0.2">
      <c r="A23" s="78" t="s">
        <v>446</v>
      </c>
      <c r="B23" s="50">
        <v>65</v>
      </c>
      <c r="C23" s="50" t="s">
        <v>394</v>
      </c>
      <c r="D23" s="51" t="s">
        <v>11</v>
      </c>
      <c r="E23" s="52" t="s">
        <v>107</v>
      </c>
      <c r="F23" s="53">
        <f>1242+619</f>
        <v>1861</v>
      </c>
      <c r="G23" s="52" t="s">
        <v>107</v>
      </c>
      <c r="H23" s="13" t="s">
        <v>398</v>
      </c>
      <c r="I23" s="52" t="s">
        <v>107</v>
      </c>
      <c r="J23" s="54" t="s">
        <v>447</v>
      </c>
      <c r="K23" s="55" t="s">
        <v>11</v>
      </c>
      <c r="L23" s="59" t="s">
        <v>448</v>
      </c>
    </row>
    <row r="24" spans="1:12" x14ac:dyDescent="0.2">
      <c r="A24" s="77" t="s">
        <v>97</v>
      </c>
      <c r="B24" s="41">
        <v>18988</v>
      </c>
      <c r="C24" s="41" t="s">
        <v>394</v>
      </c>
      <c r="D24" s="42" t="s">
        <v>60</v>
      </c>
      <c r="E24" s="43" t="s">
        <v>17</v>
      </c>
      <c r="F24" s="44">
        <v>3113</v>
      </c>
      <c r="G24" s="43" t="s">
        <v>17</v>
      </c>
      <c r="H24" s="45">
        <v>5199</v>
      </c>
      <c r="I24" s="43" t="s">
        <v>17</v>
      </c>
      <c r="J24" s="56">
        <v>16592</v>
      </c>
      <c r="K24" s="47" t="s">
        <v>11</v>
      </c>
      <c r="L24" s="48"/>
    </row>
    <row r="25" spans="1:12" x14ac:dyDescent="0.2">
      <c r="A25" s="78" t="s">
        <v>99</v>
      </c>
      <c r="B25" s="50">
        <v>11070</v>
      </c>
      <c r="C25" s="50" t="s">
        <v>394</v>
      </c>
      <c r="D25" s="51" t="s">
        <v>11</v>
      </c>
      <c r="E25" s="52" t="s">
        <v>17</v>
      </c>
      <c r="F25" s="53">
        <v>1500</v>
      </c>
      <c r="G25" s="52" t="s">
        <v>17</v>
      </c>
      <c r="H25" s="13">
        <v>2500</v>
      </c>
      <c r="I25" s="52" t="s">
        <v>17</v>
      </c>
      <c r="J25" s="54">
        <v>8000</v>
      </c>
      <c r="K25" s="55" t="s">
        <v>11</v>
      </c>
      <c r="L25" s="59"/>
    </row>
    <row r="26" spans="1:12" ht="38.25" x14ac:dyDescent="0.2">
      <c r="A26" s="77" t="s">
        <v>106</v>
      </c>
      <c r="B26" s="41">
        <v>206194</v>
      </c>
      <c r="C26" s="41" t="s">
        <v>394</v>
      </c>
      <c r="D26" s="42" t="s">
        <v>60</v>
      </c>
      <c r="E26" s="43" t="s">
        <v>17</v>
      </c>
      <c r="F26" s="44">
        <v>1107</v>
      </c>
      <c r="G26" s="43" t="s">
        <v>17</v>
      </c>
      <c r="H26" s="45">
        <v>1738</v>
      </c>
      <c r="I26" s="43" t="s">
        <v>17</v>
      </c>
      <c r="J26" s="56">
        <v>6321</v>
      </c>
      <c r="K26" s="47" t="s">
        <v>11</v>
      </c>
      <c r="L26" s="48"/>
    </row>
    <row r="27" spans="1:12" x14ac:dyDescent="0.2">
      <c r="A27" s="78" t="s">
        <v>113</v>
      </c>
      <c r="B27" s="50">
        <v>25653</v>
      </c>
      <c r="C27" s="50" t="s">
        <v>394</v>
      </c>
      <c r="D27" s="51" t="s">
        <v>11</v>
      </c>
      <c r="E27" s="52" t="s">
        <v>17</v>
      </c>
      <c r="F27" s="53">
        <v>3250</v>
      </c>
      <c r="G27" s="52" t="s">
        <v>17</v>
      </c>
      <c r="H27" s="13">
        <v>5416</v>
      </c>
      <c r="I27" s="52" t="s">
        <v>17</v>
      </c>
      <c r="J27" s="54">
        <v>17333</v>
      </c>
      <c r="K27" s="55" t="s">
        <v>11</v>
      </c>
      <c r="L27" s="59"/>
    </row>
    <row r="28" spans="1:12" x14ac:dyDescent="0.2">
      <c r="A28" s="77" t="s">
        <v>118</v>
      </c>
      <c r="B28" s="41">
        <v>6800</v>
      </c>
      <c r="C28" s="41" t="s">
        <v>394</v>
      </c>
      <c r="D28" s="42" t="s">
        <v>11</v>
      </c>
      <c r="E28" s="43" t="s">
        <v>17</v>
      </c>
      <c r="F28" s="44">
        <v>2000</v>
      </c>
      <c r="G28" s="43" t="s">
        <v>17</v>
      </c>
      <c r="H28" s="45">
        <v>3300</v>
      </c>
      <c r="I28" s="43" t="s">
        <v>17</v>
      </c>
      <c r="J28" s="56">
        <v>10600</v>
      </c>
      <c r="K28" s="47" t="s">
        <v>11</v>
      </c>
      <c r="L28" s="48"/>
    </row>
    <row r="29" spans="1:12" ht="38.25" customHeight="1" x14ac:dyDescent="0.2">
      <c r="A29" s="78" t="s">
        <v>120</v>
      </c>
      <c r="B29" s="50">
        <v>14308</v>
      </c>
      <c r="C29" s="50" t="s">
        <v>394</v>
      </c>
      <c r="D29" s="51" t="s">
        <v>60</v>
      </c>
      <c r="E29" s="52" t="s">
        <v>17</v>
      </c>
      <c r="F29" s="53">
        <v>1185</v>
      </c>
      <c r="G29" s="52" t="s">
        <v>17</v>
      </c>
      <c r="H29" s="13">
        <v>1975</v>
      </c>
      <c r="I29" s="52" t="s">
        <v>17</v>
      </c>
      <c r="J29" s="54">
        <v>6319</v>
      </c>
      <c r="K29" s="55" t="s">
        <v>11</v>
      </c>
      <c r="L29" s="59"/>
    </row>
    <row r="30" spans="1:12" ht="51" x14ac:dyDescent="0.2">
      <c r="A30" s="77" t="s">
        <v>124</v>
      </c>
      <c r="B30" s="41">
        <v>285344</v>
      </c>
      <c r="C30" s="41" t="s">
        <v>48</v>
      </c>
      <c r="D30" s="42" t="s">
        <v>11</v>
      </c>
      <c r="E30" s="43" t="s">
        <v>413</v>
      </c>
      <c r="F30" s="44">
        <f>1700*0.54336</f>
        <v>923.71199999999988</v>
      </c>
      <c r="G30" s="43" t="s">
        <v>17</v>
      </c>
      <c r="H30" s="45">
        <v>2480</v>
      </c>
      <c r="I30" s="43" t="s">
        <v>17</v>
      </c>
      <c r="J30" s="56">
        <v>7936</v>
      </c>
      <c r="K30" s="47" t="s">
        <v>60</v>
      </c>
      <c r="L30" s="48" t="s">
        <v>414</v>
      </c>
    </row>
    <row r="31" spans="1:12" ht="25.5" x14ac:dyDescent="0.2">
      <c r="A31" s="78" t="s">
        <v>126</v>
      </c>
      <c r="B31" s="50">
        <v>103140</v>
      </c>
      <c r="C31" s="50" t="s">
        <v>394</v>
      </c>
      <c r="D31" s="51" t="s">
        <v>60</v>
      </c>
      <c r="E31" s="52" t="s">
        <v>17</v>
      </c>
      <c r="F31" s="53">
        <v>881</v>
      </c>
      <c r="G31" s="52" t="s">
        <v>17</v>
      </c>
      <c r="H31" s="13">
        <v>1471</v>
      </c>
      <c r="I31" s="52" t="s">
        <v>17</v>
      </c>
      <c r="J31" s="54">
        <v>4696</v>
      </c>
      <c r="K31" s="55" t="s">
        <v>11</v>
      </c>
      <c r="L31" s="59"/>
    </row>
    <row r="32" spans="1:12" x14ac:dyDescent="0.2">
      <c r="A32" s="77" t="s">
        <v>132</v>
      </c>
      <c r="B32" s="41">
        <v>15612</v>
      </c>
      <c r="C32" s="41" t="s">
        <v>48</v>
      </c>
      <c r="D32" s="42" t="s">
        <v>11</v>
      </c>
      <c r="E32" s="43" t="s">
        <v>17</v>
      </c>
      <c r="F32" s="44">
        <v>2220</v>
      </c>
      <c r="G32" s="43" t="s">
        <v>17</v>
      </c>
      <c r="H32" s="45">
        <v>5550</v>
      </c>
      <c r="I32" s="43" t="s">
        <v>17</v>
      </c>
      <c r="J32" s="56">
        <v>17760</v>
      </c>
      <c r="K32" s="47" t="s">
        <v>11</v>
      </c>
      <c r="L32" s="48"/>
    </row>
    <row r="33" spans="1:12" x14ac:dyDescent="0.2">
      <c r="A33" s="78" t="s">
        <v>415</v>
      </c>
      <c r="B33" s="50">
        <v>14246</v>
      </c>
      <c r="C33" s="50" t="s">
        <v>394</v>
      </c>
      <c r="D33" s="51" t="s">
        <v>11</v>
      </c>
      <c r="E33" s="52" t="s">
        <v>17</v>
      </c>
      <c r="F33" s="53">
        <v>2696</v>
      </c>
      <c r="G33" s="52" t="s">
        <v>17</v>
      </c>
      <c r="H33" s="13">
        <v>6740</v>
      </c>
      <c r="I33" s="52" t="s">
        <v>17</v>
      </c>
      <c r="J33" s="54">
        <v>21568</v>
      </c>
      <c r="K33" s="55" t="s">
        <v>11</v>
      </c>
      <c r="L33" s="59"/>
    </row>
    <row r="34" spans="1:12" x14ac:dyDescent="0.2">
      <c r="A34" s="77" t="s">
        <v>135</v>
      </c>
      <c r="B34" s="41">
        <v>58364</v>
      </c>
      <c r="C34" s="41" t="s">
        <v>394</v>
      </c>
      <c r="D34" s="42" t="s">
        <v>11</v>
      </c>
      <c r="E34" s="43" t="s">
        <v>17</v>
      </c>
      <c r="F34" s="44">
        <v>584</v>
      </c>
      <c r="G34" s="43" t="s">
        <v>17</v>
      </c>
      <c r="H34" s="45">
        <v>973</v>
      </c>
      <c r="I34" s="43" t="s">
        <v>17</v>
      </c>
      <c r="J34" s="56">
        <v>3115</v>
      </c>
      <c r="K34" s="47" t="s">
        <v>11</v>
      </c>
      <c r="L34" s="48"/>
    </row>
    <row r="35" spans="1:12" x14ac:dyDescent="0.2">
      <c r="A35" s="78" t="s">
        <v>136</v>
      </c>
      <c r="B35" s="50">
        <v>14000</v>
      </c>
      <c r="C35" s="50" t="s">
        <v>394</v>
      </c>
      <c r="D35" s="51" t="s">
        <v>60</v>
      </c>
      <c r="E35" s="52" t="s">
        <v>17</v>
      </c>
      <c r="F35" s="53">
        <v>3243</v>
      </c>
      <c r="G35" s="52" t="s">
        <v>17</v>
      </c>
      <c r="H35" s="13">
        <v>5405</v>
      </c>
      <c r="I35" s="52" t="s">
        <v>17</v>
      </c>
      <c r="J35" s="54">
        <v>17296</v>
      </c>
      <c r="K35" s="55" t="s">
        <v>11</v>
      </c>
      <c r="L35" s="59"/>
    </row>
    <row r="36" spans="1:12" x14ac:dyDescent="0.2">
      <c r="A36" s="77" t="s">
        <v>416</v>
      </c>
      <c r="B36" s="41">
        <v>30551</v>
      </c>
      <c r="C36" s="41" t="s">
        <v>48</v>
      </c>
      <c r="D36" s="42" t="s">
        <v>11</v>
      </c>
      <c r="E36" s="43" t="s">
        <v>17</v>
      </c>
      <c r="F36" s="44">
        <v>1200</v>
      </c>
      <c r="G36" s="43" t="s">
        <v>17</v>
      </c>
      <c r="H36" s="45">
        <v>3000</v>
      </c>
      <c r="I36" s="43" t="s">
        <v>17</v>
      </c>
      <c r="J36" s="56">
        <v>9600</v>
      </c>
      <c r="K36" s="47" t="s">
        <v>11</v>
      </c>
      <c r="L36" s="48"/>
    </row>
    <row r="37" spans="1:12" ht="38.25" x14ac:dyDescent="0.2">
      <c r="A37" s="78" t="s">
        <v>137</v>
      </c>
      <c r="B37" s="50">
        <v>6278</v>
      </c>
      <c r="C37" s="50" t="s">
        <v>48</v>
      </c>
      <c r="D37" s="51" t="s">
        <v>60</v>
      </c>
      <c r="E37" s="52" t="s">
        <v>397</v>
      </c>
      <c r="F37" s="53">
        <v>14785</v>
      </c>
      <c r="G37" s="52" t="s">
        <v>397</v>
      </c>
      <c r="H37" s="13" t="s">
        <v>398</v>
      </c>
      <c r="I37" s="52" t="s">
        <v>397</v>
      </c>
      <c r="J37" s="54" t="s">
        <v>399</v>
      </c>
      <c r="K37" s="55" t="s">
        <v>11</v>
      </c>
      <c r="L37" s="59"/>
    </row>
    <row r="38" spans="1:12" ht="63.75" x14ac:dyDescent="0.2">
      <c r="A38" s="77" t="s">
        <v>139</v>
      </c>
      <c r="B38" s="41">
        <v>35825</v>
      </c>
      <c r="C38" s="41" t="s">
        <v>48</v>
      </c>
      <c r="D38" s="42" t="s">
        <v>60</v>
      </c>
      <c r="E38" s="43" t="s">
        <v>17</v>
      </c>
      <c r="F38" s="44">
        <v>3741</v>
      </c>
      <c r="G38" s="43" t="s">
        <v>417</v>
      </c>
      <c r="H38" s="45" t="s">
        <v>418</v>
      </c>
      <c r="I38" s="43" t="s">
        <v>417</v>
      </c>
      <c r="J38" s="56" t="s">
        <v>418</v>
      </c>
      <c r="K38" s="47" t="s">
        <v>60</v>
      </c>
      <c r="L38" s="48" t="s">
        <v>419</v>
      </c>
    </row>
    <row r="39" spans="1:12" x14ac:dyDescent="0.2">
      <c r="A39" s="78" t="s">
        <v>420</v>
      </c>
      <c r="B39" s="50">
        <v>6388</v>
      </c>
      <c r="C39" s="50" t="s">
        <v>394</v>
      </c>
      <c r="D39" s="51" t="s">
        <v>60</v>
      </c>
      <c r="E39" s="52" t="s">
        <v>17</v>
      </c>
      <c r="F39" s="53">
        <v>1700</v>
      </c>
      <c r="G39" s="52" t="s">
        <v>17</v>
      </c>
      <c r="H39" s="13">
        <v>2800</v>
      </c>
      <c r="I39" s="52" t="s">
        <v>17</v>
      </c>
      <c r="J39" s="54">
        <v>9100</v>
      </c>
      <c r="K39" s="55" t="s">
        <v>11</v>
      </c>
      <c r="L39" s="59"/>
    </row>
    <row r="40" spans="1:12" x14ac:dyDescent="0.2">
      <c r="A40" s="77" t="s">
        <v>141</v>
      </c>
      <c r="B40" s="41">
        <v>82760</v>
      </c>
      <c r="C40" s="41" t="s">
        <v>48</v>
      </c>
      <c r="D40" s="42" t="s">
        <v>60</v>
      </c>
      <c r="E40" s="43" t="s">
        <v>17</v>
      </c>
      <c r="F40" s="44">
        <v>2780</v>
      </c>
      <c r="G40" s="43" t="s">
        <v>17</v>
      </c>
      <c r="H40" s="45">
        <v>6950</v>
      </c>
      <c r="I40" s="43" t="s">
        <v>17</v>
      </c>
      <c r="J40" s="56">
        <v>22240</v>
      </c>
      <c r="K40" s="47" t="s">
        <v>11</v>
      </c>
      <c r="L40" s="48"/>
    </row>
    <row r="41" spans="1:12" x14ac:dyDescent="0.2">
      <c r="A41" s="78" t="s">
        <v>145</v>
      </c>
      <c r="B41" s="50">
        <v>51254</v>
      </c>
      <c r="C41" s="50" t="s">
        <v>404</v>
      </c>
      <c r="D41" s="51" t="s">
        <v>11</v>
      </c>
      <c r="E41" s="52" t="s">
        <v>17</v>
      </c>
      <c r="F41" s="53">
        <v>1000</v>
      </c>
      <c r="G41" s="52" t="s">
        <v>17</v>
      </c>
      <c r="H41" s="13">
        <v>1625</v>
      </c>
      <c r="I41" s="52" t="s">
        <v>17</v>
      </c>
      <c r="J41" s="54">
        <v>5200</v>
      </c>
      <c r="K41" s="55" t="s">
        <v>11</v>
      </c>
      <c r="L41" s="59"/>
    </row>
    <row r="42" spans="1:12" ht="51" x14ac:dyDescent="0.2">
      <c r="A42" s="77" t="s">
        <v>151</v>
      </c>
      <c r="B42" s="41">
        <v>4978</v>
      </c>
      <c r="C42" s="41" t="s">
        <v>394</v>
      </c>
      <c r="D42" s="42" t="s">
        <v>60</v>
      </c>
      <c r="E42" s="43" t="s">
        <v>25</v>
      </c>
      <c r="F42" s="44">
        <v>340.63</v>
      </c>
      <c r="G42" s="43" t="s">
        <v>25</v>
      </c>
      <c r="H42" s="45">
        <v>340.63</v>
      </c>
      <c r="I42" s="43" t="s">
        <v>25</v>
      </c>
      <c r="J42" s="56">
        <v>340.63</v>
      </c>
      <c r="K42" s="47" t="s">
        <v>11</v>
      </c>
      <c r="L42" s="48" t="s">
        <v>421</v>
      </c>
    </row>
    <row r="43" spans="1:12" ht="38.25" x14ac:dyDescent="0.2">
      <c r="A43" s="78" t="s">
        <v>156</v>
      </c>
      <c r="B43" s="50">
        <v>3805</v>
      </c>
      <c r="C43" s="50" t="s">
        <v>48</v>
      </c>
      <c r="D43" s="51" t="s">
        <v>11</v>
      </c>
      <c r="E43" s="52" t="s">
        <v>397</v>
      </c>
      <c r="F43" s="53">
        <v>5962</v>
      </c>
      <c r="G43" s="52" t="s">
        <v>397</v>
      </c>
      <c r="H43" s="13" t="s">
        <v>398</v>
      </c>
      <c r="I43" s="52" t="s">
        <v>397</v>
      </c>
      <c r="J43" s="54" t="s">
        <v>399</v>
      </c>
      <c r="K43" s="55" t="s">
        <v>11</v>
      </c>
      <c r="L43" s="59" t="s">
        <v>422</v>
      </c>
    </row>
    <row r="44" spans="1:12" x14ac:dyDescent="0.2">
      <c r="A44" s="77" t="s">
        <v>157</v>
      </c>
      <c r="B44" s="41">
        <v>18931</v>
      </c>
      <c r="C44" s="41" t="s">
        <v>394</v>
      </c>
      <c r="D44" s="42" t="s">
        <v>60</v>
      </c>
      <c r="E44" s="43" t="s">
        <v>17</v>
      </c>
      <c r="F44" s="44">
        <v>1852</v>
      </c>
      <c r="G44" s="43" t="s">
        <v>17</v>
      </c>
      <c r="H44" s="45">
        <v>4630</v>
      </c>
      <c r="I44" s="43" t="s">
        <v>17</v>
      </c>
      <c r="J44" s="56">
        <v>14816</v>
      </c>
      <c r="K44" s="47" t="s">
        <v>11</v>
      </c>
      <c r="L44" s="48"/>
    </row>
    <row r="45" spans="1:12" ht="38.25" x14ac:dyDescent="0.2">
      <c r="A45" s="78" t="s">
        <v>160</v>
      </c>
      <c r="B45" s="50">
        <v>3361</v>
      </c>
      <c r="C45" s="50" t="s">
        <v>394</v>
      </c>
      <c r="D45" s="51" t="s">
        <v>11</v>
      </c>
      <c r="E45" s="52" t="s">
        <v>397</v>
      </c>
      <c r="F45" s="53">
        <v>3100</v>
      </c>
      <c r="G45" s="52" t="s">
        <v>397</v>
      </c>
      <c r="H45" s="13" t="s">
        <v>398</v>
      </c>
      <c r="I45" s="52" t="s">
        <v>397</v>
      </c>
      <c r="J45" s="54" t="s">
        <v>449</v>
      </c>
      <c r="K45" s="55" t="s">
        <v>11</v>
      </c>
      <c r="L45" s="59" t="s">
        <v>423</v>
      </c>
    </row>
    <row r="46" spans="1:12" x14ac:dyDescent="0.2">
      <c r="A46" s="77" t="s">
        <v>162</v>
      </c>
      <c r="B46" s="41">
        <v>31727</v>
      </c>
      <c r="C46" s="41" t="s">
        <v>48</v>
      </c>
      <c r="D46" s="42" t="s">
        <v>60</v>
      </c>
      <c r="E46" s="43" t="s">
        <v>17</v>
      </c>
      <c r="F46" s="44">
        <v>1621</v>
      </c>
      <c r="G46" s="43" t="s">
        <v>17</v>
      </c>
      <c r="H46" s="45">
        <v>2702</v>
      </c>
      <c r="I46" s="43" t="s">
        <v>17</v>
      </c>
      <c r="J46" s="56">
        <v>8647</v>
      </c>
      <c r="K46" s="47" t="s">
        <v>11</v>
      </c>
      <c r="L46" s="48"/>
    </row>
    <row r="47" spans="1:12" x14ac:dyDescent="0.2">
      <c r="A47" s="78" t="s">
        <v>345</v>
      </c>
      <c r="B47" s="50" t="s">
        <v>461</v>
      </c>
      <c r="C47" s="50" t="s">
        <v>394</v>
      </c>
      <c r="D47" s="51" t="s">
        <v>11</v>
      </c>
      <c r="E47" s="52" t="s">
        <v>17</v>
      </c>
      <c r="F47" s="53">
        <v>2500</v>
      </c>
      <c r="G47" s="52" t="s">
        <v>17</v>
      </c>
      <c r="H47" s="13">
        <v>4530</v>
      </c>
      <c r="I47" s="52" t="s">
        <v>17</v>
      </c>
      <c r="J47" s="54">
        <v>14515</v>
      </c>
      <c r="K47" s="55" t="s">
        <v>11</v>
      </c>
      <c r="L47" s="59"/>
    </row>
    <row r="48" spans="1:12" x14ac:dyDescent="0.2">
      <c r="A48" s="77" t="s">
        <v>164</v>
      </c>
      <c r="B48" s="41">
        <v>3643</v>
      </c>
      <c r="C48" s="41" t="s">
        <v>394</v>
      </c>
      <c r="D48" s="42" t="s">
        <v>60</v>
      </c>
      <c r="E48" s="43" t="s">
        <v>17</v>
      </c>
      <c r="F48" s="44">
        <v>1200</v>
      </c>
      <c r="G48" s="43" t="s">
        <v>17</v>
      </c>
      <c r="H48" s="45">
        <v>2000</v>
      </c>
      <c r="I48" s="43" t="s">
        <v>17</v>
      </c>
      <c r="J48" s="56">
        <v>6400</v>
      </c>
      <c r="K48" s="47" t="s">
        <v>11</v>
      </c>
      <c r="L48" s="48"/>
    </row>
    <row r="49" spans="1:12" ht="25.5" x14ac:dyDescent="0.2">
      <c r="A49" s="78" t="s">
        <v>172</v>
      </c>
      <c r="B49" s="50">
        <v>13000</v>
      </c>
      <c r="C49" s="50" t="s">
        <v>48</v>
      </c>
      <c r="D49" s="51" t="s">
        <v>60</v>
      </c>
      <c r="E49" s="52" t="s">
        <v>17</v>
      </c>
      <c r="F49" s="53">
        <v>2150</v>
      </c>
      <c r="G49" s="52" t="s">
        <v>17</v>
      </c>
      <c r="H49" s="13">
        <v>3583</v>
      </c>
      <c r="I49" s="52" t="s">
        <v>17</v>
      </c>
      <c r="J49" s="54">
        <v>11465</v>
      </c>
      <c r="K49" s="55" t="s">
        <v>11</v>
      </c>
      <c r="L49" s="59" t="s">
        <v>424</v>
      </c>
    </row>
    <row r="50" spans="1:12" ht="51" x14ac:dyDescent="0.2">
      <c r="A50" s="77" t="s">
        <v>347</v>
      </c>
      <c r="B50" s="41" t="s">
        <v>461</v>
      </c>
      <c r="C50" s="41" t="s">
        <v>394</v>
      </c>
      <c r="D50" s="42" t="s">
        <v>60</v>
      </c>
      <c r="E50" s="43" t="s">
        <v>17</v>
      </c>
      <c r="F50" s="44">
        <v>2836</v>
      </c>
      <c r="G50" s="43" t="s">
        <v>17</v>
      </c>
      <c r="H50" s="45">
        <v>7090</v>
      </c>
      <c r="I50" s="43" t="s">
        <v>17</v>
      </c>
      <c r="J50" s="56">
        <v>22688</v>
      </c>
      <c r="K50" s="47" t="s">
        <v>11</v>
      </c>
      <c r="L50" s="48" t="s">
        <v>450</v>
      </c>
    </row>
    <row r="51" spans="1:12" x14ac:dyDescent="0.2">
      <c r="A51" s="78" t="s">
        <v>176</v>
      </c>
      <c r="B51" s="50">
        <v>31008</v>
      </c>
      <c r="C51" s="50" t="s">
        <v>48</v>
      </c>
      <c r="D51" s="51" t="s">
        <v>11</v>
      </c>
      <c r="E51" s="52" t="s">
        <v>17</v>
      </c>
      <c r="F51" s="53">
        <v>2559</v>
      </c>
      <c r="G51" s="52" t="s">
        <v>17</v>
      </c>
      <c r="H51" s="13">
        <v>4274</v>
      </c>
      <c r="I51" s="52" t="s">
        <v>17</v>
      </c>
      <c r="J51" s="54">
        <v>13639</v>
      </c>
      <c r="K51" s="55" t="s">
        <v>11</v>
      </c>
      <c r="L51" s="59"/>
    </row>
    <row r="52" spans="1:12" x14ac:dyDescent="0.2">
      <c r="A52" s="77" t="s">
        <v>180</v>
      </c>
      <c r="B52" s="41">
        <v>34073</v>
      </c>
      <c r="C52" s="41" t="s">
        <v>48</v>
      </c>
      <c r="D52" s="42" t="s">
        <v>11</v>
      </c>
      <c r="E52" s="43" t="s">
        <v>17</v>
      </c>
      <c r="F52" s="44">
        <v>1092</v>
      </c>
      <c r="G52" s="43" t="s">
        <v>17</v>
      </c>
      <c r="H52" s="45">
        <v>2184</v>
      </c>
      <c r="I52" s="43" t="s">
        <v>17</v>
      </c>
      <c r="J52" s="56">
        <v>6989</v>
      </c>
      <c r="K52" s="47" t="s">
        <v>11</v>
      </c>
      <c r="L52" s="48"/>
    </row>
    <row r="53" spans="1:12" x14ac:dyDescent="0.2">
      <c r="A53" s="78" t="s">
        <v>181</v>
      </c>
      <c r="B53" s="50">
        <v>38003</v>
      </c>
      <c r="C53" s="50" t="s">
        <v>48</v>
      </c>
      <c r="D53" s="51" t="s">
        <v>60</v>
      </c>
      <c r="E53" s="52" t="s">
        <v>17</v>
      </c>
      <c r="F53" s="53">
        <v>3150</v>
      </c>
      <c r="G53" s="52" t="s">
        <v>17</v>
      </c>
      <c r="H53" s="13">
        <v>7875</v>
      </c>
      <c r="I53" s="52" t="s">
        <v>17</v>
      </c>
      <c r="J53" s="54">
        <v>25200</v>
      </c>
      <c r="K53" s="55" t="s">
        <v>11</v>
      </c>
      <c r="L53" s="59"/>
    </row>
    <row r="54" spans="1:12" ht="38.25" x14ac:dyDescent="0.2">
      <c r="A54" s="77" t="s">
        <v>183</v>
      </c>
      <c r="B54" s="41">
        <v>9420</v>
      </c>
      <c r="C54" s="41" t="s">
        <v>394</v>
      </c>
      <c r="D54" s="42" t="s">
        <v>60</v>
      </c>
      <c r="E54" s="43" t="s">
        <v>397</v>
      </c>
      <c r="F54" s="44">
        <v>936</v>
      </c>
      <c r="G54" s="43" t="s">
        <v>397</v>
      </c>
      <c r="H54" s="45" t="s">
        <v>398</v>
      </c>
      <c r="I54" s="43" t="s">
        <v>397</v>
      </c>
      <c r="J54" s="56" t="s">
        <v>399</v>
      </c>
      <c r="K54" s="47" t="s">
        <v>11</v>
      </c>
      <c r="L54" s="48" t="s">
        <v>425</v>
      </c>
    </row>
    <row r="55" spans="1:12" x14ac:dyDescent="0.2">
      <c r="A55" s="78" t="s">
        <v>187</v>
      </c>
      <c r="B55" s="50">
        <v>17216</v>
      </c>
      <c r="C55" s="50" t="s">
        <v>394</v>
      </c>
      <c r="D55" s="51" t="s">
        <v>60</v>
      </c>
      <c r="E55" s="52" t="s">
        <v>17</v>
      </c>
      <c r="F55" s="53">
        <v>4665</v>
      </c>
      <c r="G55" s="52" t="s">
        <v>17</v>
      </c>
      <c r="H55" s="13">
        <v>11663</v>
      </c>
      <c r="I55" s="52" t="s">
        <v>17</v>
      </c>
      <c r="J55" s="54">
        <v>37321</v>
      </c>
      <c r="K55" s="55" t="s">
        <v>11</v>
      </c>
      <c r="L55" s="59"/>
    </row>
    <row r="56" spans="1:12" x14ac:dyDescent="0.2">
      <c r="A56" s="77" t="s">
        <v>188</v>
      </c>
      <c r="B56" s="41">
        <v>4217</v>
      </c>
      <c r="C56" s="41" t="s">
        <v>394</v>
      </c>
      <c r="D56" s="42" t="s">
        <v>60</v>
      </c>
      <c r="E56" s="43" t="s">
        <v>17</v>
      </c>
      <c r="F56" s="44">
        <v>2100</v>
      </c>
      <c r="G56" s="43" t="s">
        <v>17</v>
      </c>
      <c r="H56" s="45">
        <v>7200</v>
      </c>
      <c r="I56" s="43" t="s">
        <v>17</v>
      </c>
      <c r="J56" s="56">
        <v>22900</v>
      </c>
      <c r="K56" s="47" t="s">
        <v>11</v>
      </c>
      <c r="L56" s="48"/>
    </row>
    <row r="57" spans="1:12" ht="76.5" x14ac:dyDescent="0.2">
      <c r="A57" s="78" t="s">
        <v>193</v>
      </c>
      <c r="B57" s="50">
        <v>30070</v>
      </c>
      <c r="C57" s="50" t="s">
        <v>394</v>
      </c>
      <c r="D57" s="51" t="s">
        <v>60</v>
      </c>
      <c r="E57" s="52" t="s">
        <v>426</v>
      </c>
      <c r="F57" s="53">
        <f>85*3*6</f>
        <v>1530</v>
      </c>
      <c r="G57" s="52" t="s">
        <v>426</v>
      </c>
      <c r="H57" s="13" t="s">
        <v>427</v>
      </c>
      <c r="I57" s="52" t="s">
        <v>426</v>
      </c>
      <c r="J57" s="54" t="s">
        <v>428</v>
      </c>
      <c r="K57" s="55" t="s">
        <v>11</v>
      </c>
      <c r="L57" s="59" t="s">
        <v>429</v>
      </c>
    </row>
    <row r="58" spans="1:12" ht="39" customHeight="1" x14ac:dyDescent="0.2">
      <c r="A58" s="77" t="s">
        <v>198</v>
      </c>
      <c r="B58" s="41">
        <v>20523</v>
      </c>
      <c r="C58" s="41" t="s">
        <v>394</v>
      </c>
      <c r="D58" s="42" t="s">
        <v>11</v>
      </c>
      <c r="E58" s="43" t="s">
        <v>107</v>
      </c>
      <c r="F58" s="44">
        <v>2642</v>
      </c>
      <c r="G58" s="43" t="s">
        <v>107</v>
      </c>
      <c r="H58" s="45">
        <v>4055</v>
      </c>
      <c r="I58" s="43" t="s">
        <v>107</v>
      </c>
      <c r="J58" s="56">
        <v>6146</v>
      </c>
      <c r="K58" s="47" t="s">
        <v>11</v>
      </c>
      <c r="L58" s="48" t="s">
        <v>451</v>
      </c>
    </row>
    <row r="59" spans="1:12" ht="38.25" x14ac:dyDescent="0.2">
      <c r="A59" s="78" t="s">
        <v>200</v>
      </c>
      <c r="B59" s="50">
        <v>7051</v>
      </c>
      <c r="C59" s="50" t="s">
        <v>394</v>
      </c>
      <c r="D59" s="51" t="s">
        <v>11</v>
      </c>
      <c r="E59" s="52" t="s">
        <v>397</v>
      </c>
      <c r="F59" s="53">
        <f>360*2.03</f>
        <v>730.8</v>
      </c>
      <c r="G59" s="52" t="s">
        <v>397</v>
      </c>
      <c r="H59" s="13" t="s">
        <v>398</v>
      </c>
      <c r="I59" s="52" t="s">
        <v>397</v>
      </c>
      <c r="J59" s="54" t="s">
        <v>399</v>
      </c>
      <c r="K59" s="55" t="s">
        <v>11</v>
      </c>
      <c r="L59" s="59" t="s">
        <v>430</v>
      </c>
    </row>
    <row r="60" spans="1:12" ht="25.5" x14ac:dyDescent="0.2">
      <c r="A60" s="77" t="s">
        <v>208</v>
      </c>
      <c r="B60" s="41">
        <v>83300</v>
      </c>
      <c r="C60" s="41" t="s">
        <v>394</v>
      </c>
      <c r="D60" s="42" t="s">
        <v>60</v>
      </c>
      <c r="E60" s="43" t="s">
        <v>409</v>
      </c>
      <c r="F60" s="44">
        <v>2251</v>
      </c>
      <c r="G60" s="43" t="s">
        <v>17</v>
      </c>
      <c r="H60" s="45">
        <v>14192</v>
      </c>
      <c r="I60" s="43" t="s">
        <v>17</v>
      </c>
      <c r="J60" s="56">
        <v>45386</v>
      </c>
      <c r="K60" s="47" t="s">
        <v>60</v>
      </c>
      <c r="L60" s="48" t="s">
        <v>431</v>
      </c>
    </row>
    <row r="61" spans="1:12" ht="38.25" x14ac:dyDescent="0.2">
      <c r="A61" s="78" t="s">
        <v>213</v>
      </c>
      <c r="B61" s="50" t="s">
        <v>461</v>
      </c>
      <c r="C61" s="50" t="s">
        <v>394</v>
      </c>
      <c r="D61" s="51" t="s">
        <v>60</v>
      </c>
      <c r="E61" s="52" t="s">
        <v>397</v>
      </c>
      <c r="F61" s="53">
        <f>120*3*23.55</f>
        <v>8478</v>
      </c>
      <c r="G61" s="52" t="s">
        <v>397</v>
      </c>
      <c r="H61" s="13" t="s">
        <v>398</v>
      </c>
      <c r="I61" s="52" t="s">
        <v>397</v>
      </c>
      <c r="J61" s="54" t="s">
        <v>399</v>
      </c>
      <c r="K61" s="55" t="s">
        <v>11</v>
      </c>
      <c r="L61" s="59" t="s">
        <v>425</v>
      </c>
    </row>
    <row r="62" spans="1:12" x14ac:dyDescent="0.2">
      <c r="A62" s="77" t="s">
        <v>216</v>
      </c>
      <c r="B62" s="41">
        <v>4401</v>
      </c>
      <c r="C62" s="41" t="s">
        <v>48</v>
      </c>
      <c r="D62" s="42" t="s">
        <v>60</v>
      </c>
      <c r="E62" s="43" t="s">
        <v>17</v>
      </c>
      <c r="F62" s="44">
        <v>2218</v>
      </c>
      <c r="G62" s="43" t="s">
        <v>17</v>
      </c>
      <c r="H62" s="45">
        <v>5545</v>
      </c>
      <c r="I62" s="43" t="s">
        <v>17</v>
      </c>
      <c r="J62" s="56">
        <v>17743</v>
      </c>
      <c r="K62" s="47" t="s">
        <v>11</v>
      </c>
      <c r="L62" s="48"/>
    </row>
    <row r="63" spans="1:12" x14ac:dyDescent="0.2">
      <c r="A63" s="78" t="s">
        <v>221</v>
      </c>
      <c r="B63" s="50">
        <v>540000</v>
      </c>
      <c r="C63" s="50" t="s">
        <v>394</v>
      </c>
      <c r="D63" s="51" t="s">
        <v>60</v>
      </c>
      <c r="E63" s="52" t="s">
        <v>17</v>
      </c>
      <c r="F63" s="53">
        <v>2522</v>
      </c>
      <c r="G63" s="52" t="s">
        <v>17</v>
      </c>
      <c r="H63" s="13">
        <v>6305</v>
      </c>
      <c r="I63" s="52" t="s">
        <v>17</v>
      </c>
      <c r="J63" s="54">
        <v>20176</v>
      </c>
      <c r="K63" s="55" t="s">
        <v>11</v>
      </c>
      <c r="L63" s="59"/>
    </row>
    <row r="64" spans="1:12" ht="51" x14ac:dyDescent="0.2">
      <c r="A64" s="77" t="s">
        <v>246</v>
      </c>
      <c r="B64" s="41">
        <v>5372</v>
      </c>
      <c r="C64" s="41" t="s">
        <v>48</v>
      </c>
      <c r="D64" s="42" t="s">
        <v>11</v>
      </c>
      <c r="E64" s="43" t="s">
        <v>397</v>
      </c>
      <c r="F64" s="44">
        <v>4550</v>
      </c>
      <c r="G64" s="43" t="s">
        <v>397</v>
      </c>
      <c r="H64" s="45" t="s">
        <v>452</v>
      </c>
      <c r="I64" s="43" t="s">
        <v>397</v>
      </c>
      <c r="J64" s="56" t="s">
        <v>428</v>
      </c>
      <c r="K64" s="47" t="s">
        <v>11</v>
      </c>
      <c r="L64" s="48" t="s">
        <v>430</v>
      </c>
    </row>
    <row r="65" spans="1:12" ht="38.25" x14ac:dyDescent="0.2">
      <c r="A65" s="78" t="s">
        <v>252</v>
      </c>
      <c r="B65" s="50" t="s">
        <v>461</v>
      </c>
      <c r="C65" s="50" t="s">
        <v>394</v>
      </c>
      <c r="D65" s="51" t="s">
        <v>11</v>
      </c>
      <c r="E65" s="52" t="s">
        <v>17</v>
      </c>
      <c r="F65" s="53">
        <v>7400</v>
      </c>
      <c r="G65" s="52" t="s">
        <v>17</v>
      </c>
      <c r="H65" s="13">
        <v>12333</v>
      </c>
      <c r="I65" s="52" t="s">
        <v>17</v>
      </c>
      <c r="J65" s="54">
        <v>39467</v>
      </c>
      <c r="K65" s="55" t="s">
        <v>11</v>
      </c>
      <c r="L65" s="59"/>
    </row>
    <row r="66" spans="1:12" ht="38.25" x14ac:dyDescent="0.2">
      <c r="A66" s="77" t="s">
        <v>253</v>
      </c>
      <c r="B66" s="41">
        <v>19216</v>
      </c>
      <c r="C66" s="41" t="s">
        <v>48</v>
      </c>
      <c r="D66" s="42" t="s">
        <v>60</v>
      </c>
      <c r="E66" s="43" t="s">
        <v>17</v>
      </c>
      <c r="F66" s="44">
        <v>788</v>
      </c>
      <c r="G66" s="43" t="s">
        <v>17</v>
      </c>
      <c r="H66" s="45">
        <v>1970</v>
      </c>
      <c r="I66" s="43" t="s">
        <v>17</v>
      </c>
      <c r="J66" s="56">
        <v>6304</v>
      </c>
      <c r="K66" s="47" t="s">
        <v>11</v>
      </c>
      <c r="L66" s="48"/>
    </row>
    <row r="67" spans="1:12" x14ac:dyDescent="0.2">
      <c r="A67" s="78" t="s">
        <v>255</v>
      </c>
      <c r="B67" s="50">
        <v>17379</v>
      </c>
      <c r="C67" s="50" t="s">
        <v>404</v>
      </c>
      <c r="D67" s="51" t="s">
        <v>60</v>
      </c>
      <c r="E67" s="52" t="s">
        <v>17</v>
      </c>
      <c r="F67" s="53">
        <v>889</v>
      </c>
      <c r="G67" s="52" t="s">
        <v>17</v>
      </c>
      <c r="H67" s="13">
        <v>2400.3000000000002</v>
      </c>
      <c r="I67" s="52" t="s">
        <v>17</v>
      </c>
      <c r="J67" s="54">
        <v>5956.3</v>
      </c>
      <c r="K67" s="55" t="s">
        <v>11</v>
      </c>
      <c r="L67" s="59"/>
    </row>
    <row r="68" spans="1:12" ht="38.25" x14ac:dyDescent="0.2">
      <c r="A68" s="77" t="s">
        <v>257</v>
      </c>
      <c r="B68" s="41">
        <v>6617</v>
      </c>
      <c r="C68" s="41" t="s">
        <v>48</v>
      </c>
      <c r="D68" s="42" t="s">
        <v>11</v>
      </c>
      <c r="E68" s="43" t="s">
        <v>397</v>
      </c>
      <c r="F68" s="44">
        <f>17.94*360</f>
        <v>6458.4000000000005</v>
      </c>
      <c r="G68" s="43" t="s">
        <v>397</v>
      </c>
      <c r="H68" s="45" t="s">
        <v>398</v>
      </c>
      <c r="I68" s="43" t="s">
        <v>397</v>
      </c>
      <c r="J68" s="56" t="s">
        <v>399</v>
      </c>
      <c r="K68" s="47" t="s">
        <v>11</v>
      </c>
      <c r="L68" s="48" t="s">
        <v>425</v>
      </c>
    </row>
    <row r="69" spans="1:12" x14ac:dyDescent="0.2">
      <c r="A69" s="78" t="s">
        <v>261</v>
      </c>
      <c r="B69" s="50">
        <v>5339</v>
      </c>
      <c r="C69" s="50" t="s">
        <v>394</v>
      </c>
      <c r="D69" s="51" t="s">
        <v>60</v>
      </c>
      <c r="E69" s="52" t="s">
        <v>17</v>
      </c>
      <c r="F69" s="53">
        <v>1450</v>
      </c>
      <c r="G69" s="52" t="s">
        <v>17</v>
      </c>
      <c r="H69" s="13">
        <v>2410</v>
      </c>
      <c r="I69" s="52" t="s">
        <v>17</v>
      </c>
      <c r="J69" s="54">
        <v>7730</v>
      </c>
      <c r="K69" s="55" t="s">
        <v>11</v>
      </c>
      <c r="L69" s="59"/>
    </row>
    <row r="70" spans="1:12" x14ac:dyDescent="0.2">
      <c r="A70" s="77" t="s">
        <v>263</v>
      </c>
      <c r="B70" s="41">
        <v>25712</v>
      </c>
      <c r="C70" s="41" t="s">
        <v>394</v>
      </c>
      <c r="D70" s="42" t="s">
        <v>11</v>
      </c>
      <c r="E70" s="43" t="s">
        <v>17</v>
      </c>
      <c r="F70" s="44">
        <v>2705</v>
      </c>
      <c r="G70" s="43" t="s">
        <v>17</v>
      </c>
      <c r="H70" s="45">
        <v>4510</v>
      </c>
      <c r="I70" s="43" t="s">
        <v>17</v>
      </c>
      <c r="J70" s="56">
        <v>14430</v>
      </c>
      <c r="K70" s="47" t="s">
        <v>11</v>
      </c>
      <c r="L70" s="48"/>
    </row>
    <row r="71" spans="1:12" ht="25.5" x14ac:dyDescent="0.2">
      <c r="A71" s="78" t="s">
        <v>269</v>
      </c>
      <c r="B71" s="50">
        <v>82585</v>
      </c>
      <c r="C71" s="50" t="s">
        <v>48</v>
      </c>
      <c r="D71" s="51" t="s">
        <v>11</v>
      </c>
      <c r="E71" s="52" t="s">
        <v>17</v>
      </c>
      <c r="F71" s="53">
        <v>620</v>
      </c>
      <c r="G71" s="52" t="s">
        <v>17</v>
      </c>
      <c r="H71" s="13">
        <v>1550</v>
      </c>
      <c r="I71" s="52" t="s">
        <v>17</v>
      </c>
      <c r="J71" s="54">
        <v>4960</v>
      </c>
      <c r="K71" s="55" t="s">
        <v>11</v>
      </c>
      <c r="L71" s="59"/>
    </row>
    <row r="72" spans="1:12" ht="25.5" x14ac:dyDescent="0.2">
      <c r="A72" s="77" t="s">
        <v>271</v>
      </c>
      <c r="B72" s="41">
        <v>123533</v>
      </c>
      <c r="C72" s="41" t="s">
        <v>48</v>
      </c>
      <c r="D72" s="42" t="s">
        <v>11</v>
      </c>
      <c r="E72" s="43" t="s">
        <v>434</v>
      </c>
      <c r="F72" s="44">
        <v>3090</v>
      </c>
      <c r="G72" s="43" t="s">
        <v>434</v>
      </c>
      <c r="H72" s="45">
        <v>7720</v>
      </c>
      <c r="I72" s="43" t="s">
        <v>434</v>
      </c>
      <c r="J72" s="56" t="s">
        <v>336</v>
      </c>
      <c r="K72" s="47" t="s">
        <v>11</v>
      </c>
      <c r="L72" s="48" t="s">
        <v>435</v>
      </c>
    </row>
    <row r="73" spans="1:12" ht="38.25" x14ac:dyDescent="0.2">
      <c r="A73" s="78" t="s">
        <v>279</v>
      </c>
      <c r="B73" s="50">
        <v>15046</v>
      </c>
      <c r="C73" s="50" t="s">
        <v>48</v>
      </c>
      <c r="D73" s="51" t="s">
        <v>11</v>
      </c>
      <c r="E73" s="52" t="s">
        <v>397</v>
      </c>
      <c r="F73" s="53">
        <f>3.05*360</f>
        <v>1098</v>
      </c>
      <c r="G73" s="52" t="s">
        <v>397</v>
      </c>
      <c r="H73" s="13" t="s">
        <v>398</v>
      </c>
      <c r="I73" s="52" t="s">
        <v>397</v>
      </c>
      <c r="J73" s="54" t="s">
        <v>399</v>
      </c>
      <c r="K73" s="55" t="s">
        <v>11</v>
      </c>
      <c r="L73" s="59"/>
    </row>
    <row r="74" spans="1:12" x14ac:dyDescent="0.2">
      <c r="A74" s="77" t="s">
        <v>295</v>
      </c>
      <c r="B74" s="41">
        <v>321000</v>
      </c>
      <c r="C74" s="41" t="s">
        <v>394</v>
      </c>
      <c r="D74" s="42" t="s">
        <v>11</v>
      </c>
      <c r="E74" s="43" t="s">
        <v>17</v>
      </c>
      <c r="F74" s="44">
        <v>1123</v>
      </c>
      <c r="G74" s="43" t="s">
        <v>17</v>
      </c>
      <c r="H74" s="45">
        <v>2807</v>
      </c>
      <c r="I74" s="43" t="s">
        <v>17</v>
      </c>
      <c r="J74" s="56">
        <v>8983</v>
      </c>
      <c r="K74" s="47" t="s">
        <v>11</v>
      </c>
      <c r="L74" s="48"/>
    </row>
    <row r="75" spans="1:12" ht="25.5" x14ac:dyDescent="0.2">
      <c r="A75" s="78" t="s">
        <v>300</v>
      </c>
      <c r="B75" s="50">
        <v>5212</v>
      </c>
      <c r="C75" s="50" t="s">
        <v>394</v>
      </c>
      <c r="D75" s="51" t="s">
        <v>60</v>
      </c>
      <c r="E75" s="52" t="s">
        <v>17</v>
      </c>
      <c r="F75" s="53">
        <v>2008</v>
      </c>
      <c r="G75" s="52" t="s">
        <v>17</v>
      </c>
      <c r="H75" s="13">
        <v>5020</v>
      </c>
      <c r="I75" s="52" t="s">
        <v>17</v>
      </c>
      <c r="J75" s="54">
        <v>16064</v>
      </c>
      <c r="K75" s="55" t="s">
        <v>11</v>
      </c>
      <c r="L75" s="59"/>
    </row>
  </sheetData>
  <autoFilter ref="A4:L4"/>
  <mergeCells count="4">
    <mergeCell ref="E3:F3"/>
    <mergeCell ref="G3:H3"/>
    <mergeCell ref="I3:J3"/>
    <mergeCell ref="A1:L2"/>
  </mergeCells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zoomScaleNormal="100" workbookViewId="0">
      <pane ySplit="4" topLeftCell="A167" activePane="bottomLeft" state="frozen"/>
      <selection pane="bottomLeft" activeCell="B177" sqref="B177"/>
    </sheetView>
  </sheetViews>
  <sheetFormatPr defaultColWidth="9.140625" defaultRowHeight="12.75" x14ac:dyDescent="0.2"/>
  <cols>
    <col min="1" max="1" width="19.7109375" style="1" customWidth="1"/>
    <col min="2" max="2" width="10.7109375" style="21" customWidth="1"/>
    <col min="3" max="3" width="12.7109375" style="21" customWidth="1"/>
    <col min="4" max="4" width="12.7109375" style="15" customWidth="1"/>
    <col min="5" max="5" width="12.7109375" style="21" customWidth="1"/>
    <col min="6" max="6" width="12.7109375" style="2" customWidth="1"/>
    <col min="7" max="7" width="12.7109375" style="21" customWidth="1"/>
    <col min="8" max="8" width="12.7109375" style="2" customWidth="1"/>
    <col min="9" max="9" width="10.7109375" style="16" customWidth="1"/>
    <col min="10" max="10" width="25.7109375" style="17" customWidth="1"/>
    <col min="11" max="11" width="9.140625" style="3"/>
    <col min="12" max="12" width="9.140625" style="34"/>
    <col min="13" max="16384" width="9.140625" style="35"/>
  </cols>
  <sheetData>
    <row r="1" spans="1:12" s="33" customFormat="1" ht="12" customHeight="1" x14ac:dyDescent="0.2">
      <c r="A1" s="103" t="s">
        <v>457</v>
      </c>
      <c r="B1" s="104"/>
      <c r="C1" s="104"/>
      <c r="D1" s="104"/>
      <c r="E1" s="104"/>
      <c r="F1" s="104"/>
      <c r="G1" s="104"/>
      <c r="H1" s="104"/>
      <c r="I1" s="104"/>
      <c r="J1" s="104"/>
      <c r="K1" s="3"/>
      <c r="L1" s="32"/>
    </row>
    <row r="2" spans="1:12" ht="12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2" ht="50.1" customHeight="1" x14ac:dyDescent="0.2">
      <c r="A3" s="87"/>
      <c r="B3" s="64"/>
      <c r="C3" s="95" t="s">
        <v>0</v>
      </c>
      <c r="D3" s="96"/>
      <c r="E3" s="95" t="s">
        <v>1</v>
      </c>
      <c r="F3" s="96"/>
      <c r="G3" s="95" t="s">
        <v>2</v>
      </c>
      <c r="H3" s="97"/>
      <c r="I3" s="60"/>
      <c r="J3" s="61"/>
    </row>
    <row r="4" spans="1:12" ht="82.5" customHeight="1" x14ac:dyDescent="0.2">
      <c r="A4" s="68" t="s">
        <v>3</v>
      </c>
      <c r="B4" s="70" t="s">
        <v>4</v>
      </c>
      <c r="C4" s="69" t="s">
        <v>5</v>
      </c>
      <c r="D4" s="88" t="s">
        <v>386</v>
      </c>
      <c r="E4" s="89" t="s">
        <v>6</v>
      </c>
      <c r="F4" s="90" t="s">
        <v>387</v>
      </c>
      <c r="G4" s="89" t="s">
        <v>6</v>
      </c>
      <c r="H4" s="90" t="s">
        <v>387</v>
      </c>
      <c r="I4" s="73" t="s">
        <v>7</v>
      </c>
      <c r="J4" s="67" t="s">
        <v>8</v>
      </c>
    </row>
    <row r="5" spans="1:12" s="36" customFormat="1" ht="25.5" x14ac:dyDescent="0.2">
      <c r="A5" s="27" t="s">
        <v>9</v>
      </c>
      <c r="B5" s="91">
        <v>9935</v>
      </c>
      <c r="C5" s="26" t="s">
        <v>10</v>
      </c>
      <c r="D5" s="13">
        <v>1200</v>
      </c>
      <c r="E5" s="26" t="s">
        <v>10</v>
      </c>
      <c r="F5" s="9">
        <v>1400</v>
      </c>
      <c r="G5" s="26" t="s">
        <v>10</v>
      </c>
      <c r="H5" s="20">
        <v>2100</v>
      </c>
      <c r="I5" s="31" t="s">
        <v>11</v>
      </c>
      <c r="J5" s="59" t="s">
        <v>12</v>
      </c>
      <c r="K5" s="3"/>
      <c r="L5" s="34"/>
    </row>
    <row r="6" spans="1:12" s="36" customFormat="1" ht="51" x14ac:dyDescent="0.2">
      <c r="A6" s="28" t="s">
        <v>13</v>
      </c>
      <c r="B6" s="23">
        <v>5479</v>
      </c>
      <c r="C6" s="24" t="s">
        <v>10</v>
      </c>
      <c r="D6" s="25">
        <v>1000</v>
      </c>
      <c r="E6" s="24" t="s">
        <v>10</v>
      </c>
      <c r="F6" s="11">
        <v>1200</v>
      </c>
      <c r="G6" s="24" t="s">
        <v>10</v>
      </c>
      <c r="H6" s="19" t="s">
        <v>14</v>
      </c>
      <c r="I6" s="30" t="s">
        <v>11</v>
      </c>
      <c r="J6" s="12" t="s">
        <v>15</v>
      </c>
      <c r="K6" s="3"/>
      <c r="L6" s="34"/>
    </row>
    <row r="7" spans="1:12" s="36" customFormat="1" ht="25.5" x14ac:dyDescent="0.2">
      <c r="A7" s="29" t="s">
        <v>16</v>
      </c>
      <c r="B7" s="22" t="s">
        <v>461</v>
      </c>
      <c r="C7" s="26" t="s">
        <v>17</v>
      </c>
      <c r="D7" s="13">
        <f>1204/2</f>
        <v>602</v>
      </c>
      <c r="E7" s="26" t="s">
        <v>18</v>
      </c>
      <c r="F7" s="9">
        <f>2224/2</f>
        <v>1112</v>
      </c>
      <c r="G7" s="26" t="s">
        <v>18</v>
      </c>
      <c r="H7" s="20">
        <f>6998/2</f>
        <v>3499</v>
      </c>
      <c r="I7" s="31" t="s">
        <v>11</v>
      </c>
      <c r="J7" s="14" t="s">
        <v>19</v>
      </c>
      <c r="K7" s="3"/>
      <c r="L7" s="34"/>
    </row>
    <row r="8" spans="1:12" s="36" customFormat="1" ht="25.5" x14ac:dyDescent="0.2">
      <c r="A8" s="28" t="s">
        <v>20</v>
      </c>
      <c r="B8" s="23" t="s">
        <v>461</v>
      </c>
      <c r="C8" s="24" t="s">
        <v>17</v>
      </c>
      <c r="D8" s="10">
        <v>602</v>
      </c>
      <c r="E8" s="24" t="s">
        <v>18</v>
      </c>
      <c r="F8" s="11">
        <v>1112</v>
      </c>
      <c r="G8" s="24" t="s">
        <v>18</v>
      </c>
      <c r="H8" s="19">
        <v>3499</v>
      </c>
      <c r="I8" s="30" t="s">
        <v>11</v>
      </c>
      <c r="J8" s="12" t="s">
        <v>19</v>
      </c>
      <c r="K8" s="3"/>
      <c r="L8" s="34"/>
    </row>
    <row r="9" spans="1:12" s="36" customFormat="1" ht="51" x14ac:dyDescent="0.2">
      <c r="A9" s="29" t="s">
        <v>21</v>
      </c>
      <c r="B9" s="22">
        <v>7180</v>
      </c>
      <c r="C9" s="26" t="s">
        <v>10</v>
      </c>
      <c r="D9" s="13">
        <f>732+366</f>
        <v>1098</v>
      </c>
      <c r="E9" s="26" t="s">
        <v>10</v>
      </c>
      <c r="F9" s="9">
        <f>799+399</f>
        <v>1198</v>
      </c>
      <c r="G9" s="26" t="s">
        <v>10</v>
      </c>
      <c r="H9" s="20" t="s">
        <v>22</v>
      </c>
      <c r="I9" s="31" t="s">
        <v>11</v>
      </c>
      <c r="J9" s="14" t="s">
        <v>23</v>
      </c>
      <c r="K9" s="3"/>
      <c r="L9" s="34"/>
    </row>
    <row r="10" spans="1:12" s="36" customFormat="1" x14ac:dyDescent="0.2">
      <c r="A10" s="28" t="s">
        <v>24</v>
      </c>
      <c r="B10" s="23">
        <v>13380</v>
      </c>
      <c r="C10" s="24" t="s">
        <v>25</v>
      </c>
      <c r="D10" s="10">
        <v>950</v>
      </c>
      <c r="E10" s="24" t="s">
        <v>25</v>
      </c>
      <c r="F10" s="11">
        <v>950</v>
      </c>
      <c r="G10" s="24" t="s">
        <v>25</v>
      </c>
      <c r="H10" s="19">
        <v>950</v>
      </c>
      <c r="I10" s="30" t="s">
        <v>11</v>
      </c>
      <c r="J10" s="12"/>
      <c r="K10" s="3"/>
      <c r="L10" s="34"/>
    </row>
    <row r="11" spans="1:12" s="36" customFormat="1" ht="25.5" x14ac:dyDescent="0.2">
      <c r="A11" s="29" t="s">
        <v>26</v>
      </c>
      <c r="B11" s="22">
        <v>50394</v>
      </c>
      <c r="C11" s="26" t="s">
        <v>17</v>
      </c>
      <c r="D11" s="13">
        <v>1550</v>
      </c>
      <c r="E11" s="26" t="s">
        <v>17</v>
      </c>
      <c r="F11" s="9">
        <v>1750</v>
      </c>
      <c r="G11" s="26"/>
      <c r="H11" s="20"/>
      <c r="I11" s="31" t="s">
        <v>11</v>
      </c>
      <c r="J11" s="14" t="s">
        <v>27</v>
      </c>
      <c r="K11" s="3"/>
      <c r="L11" s="34"/>
    </row>
    <row r="12" spans="1:12" s="36" customFormat="1" ht="25.5" x14ac:dyDescent="0.2">
      <c r="A12" s="28" t="s">
        <v>28</v>
      </c>
      <c r="B12" s="23">
        <v>12600</v>
      </c>
      <c r="C12" s="24" t="s">
        <v>10</v>
      </c>
      <c r="D12" s="10">
        <v>930</v>
      </c>
      <c r="E12" s="24" t="s">
        <v>10</v>
      </c>
      <c r="F12" s="11" t="s">
        <v>29</v>
      </c>
      <c r="G12" s="24" t="s">
        <v>10</v>
      </c>
      <c r="H12" s="19" t="s">
        <v>29</v>
      </c>
      <c r="I12" s="30" t="s">
        <v>11</v>
      </c>
      <c r="J12" s="12" t="s">
        <v>30</v>
      </c>
      <c r="K12" s="3"/>
      <c r="L12" s="34"/>
    </row>
    <row r="13" spans="1:12" s="36" customFormat="1" ht="25.5" x14ac:dyDescent="0.2">
      <c r="A13" s="29" t="s">
        <v>31</v>
      </c>
      <c r="B13" s="22">
        <v>124300</v>
      </c>
      <c r="C13" s="26" t="s">
        <v>17</v>
      </c>
      <c r="D13" s="13">
        <f>1111+55+50</f>
        <v>1216</v>
      </c>
      <c r="E13" s="26" t="s">
        <v>17</v>
      </c>
      <c r="F13" s="9">
        <f>2005+55+75</f>
        <v>2135</v>
      </c>
      <c r="G13" s="26" t="s">
        <v>17</v>
      </c>
      <c r="H13" s="20">
        <f>2604+55+75</f>
        <v>2734</v>
      </c>
      <c r="I13" s="31" t="s">
        <v>11</v>
      </c>
      <c r="J13" s="14" t="s">
        <v>32</v>
      </c>
      <c r="K13" s="3"/>
      <c r="L13" s="34"/>
    </row>
    <row r="14" spans="1:12" s="36" customFormat="1" x14ac:dyDescent="0.2">
      <c r="A14" s="28" t="s">
        <v>33</v>
      </c>
      <c r="B14" s="23">
        <v>6380</v>
      </c>
      <c r="C14" s="24" t="s">
        <v>17</v>
      </c>
      <c r="D14" s="10">
        <v>625</v>
      </c>
      <c r="E14" s="24" t="s">
        <v>17</v>
      </c>
      <c r="F14" s="11">
        <v>650</v>
      </c>
      <c r="G14" s="24" t="s">
        <v>17</v>
      </c>
      <c r="H14" s="19">
        <v>1400</v>
      </c>
      <c r="I14" s="30" t="s">
        <v>11</v>
      </c>
      <c r="J14" s="12"/>
      <c r="K14" s="3"/>
      <c r="L14" s="34"/>
    </row>
    <row r="15" spans="1:12" s="36" customFormat="1" ht="25.5" x14ac:dyDescent="0.2">
      <c r="A15" s="29" t="s">
        <v>34</v>
      </c>
      <c r="B15" s="22">
        <v>5100</v>
      </c>
      <c r="C15" s="26" t="s">
        <v>10</v>
      </c>
      <c r="D15" s="13">
        <v>450</v>
      </c>
      <c r="E15" s="26" t="s">
        <v>10</v>
      </c>
      <c r="F15" s="9">
        <v>750</v>
      </c>
      <c r="G15" s="26" t="s">
        <v>10</v>
      </c>
      <c r="H15" s="20">
        <v>2250</v>
      </c>
      <c r="I15" s="31" t="s">
        <v>11</v>
      </c>
      <c r="J15" s="14" t="s">
        <v>35</v>
      </c>
      <c r="K15" s="3"/>
      <c r="L15" s="34"/>
    </row>
    <row r="16" spans="1:12" s="36" customFormat="1" x14ac:dyDescent="0.2">
      <c r="A16" s="28" t="s">
        <v>36</v>
      </c>
      <c r="B16" s="23">
        <v>3150</v>
      </c>
      <c r="C16" s="24" t="s">
        <v>17</v>
      </c>
      <c r="D16" s="10">
        <v>11597</v>
      </c>
      <c r="E16" s="24" t="s">
        <v>17</v>
      </c>
      <c r="F16" s="11">
        <v>12176</v>
      </c>
      <c r="G16" s="24" t="s">
        <v>17</v>
      </c>
      <c r="H16" s="19">
        <v>14494</v>
      </c>
      <c r="I16" s="30" t="s">
        <v>11</v>
      </c>
      <c r="J16" s="12" t="s">
        <v>37</v>
      </c>
      <c r="K16" s="3"/>
      <c r="L16" s="34"/>
    </row>
    <row r="17" spans="1:12" s="36" customFormat="1" x14ac:dyDescent="0.2">
      <c r="A17" s="29" t="s">
        <v>38</v>
      </c>
      <c r="B17" s="22">
        <v>4874</v>
      </c>
      <c r="C17" s="26" t="s">
        <v>17</v>
      </c>
      <c r="D17" s="13">
        <v>700</v>
      </c>
      <c r="E17" s="26" t="s">
        <v>17</v>
      </c>
      <c r="F17" s="9">
        <v>800</v>
      </c>
      <c r="G17" s="26" t="s">
        <v>17</v>
      </c>
      <c r="H17" s="20">
        <v>1375</v>
      </c>
      <c r="I17" s="31" t="s">
        <v>11</v>
      </c>
      <c r="J17" s="14"/>
      <c r="K17" s="3"/>
      <c r="L17" s="34"/>
    </row>
    <row r="18" spans="1:12" s="36" customFormat="1" ht="51" x14ac:dyDescent="0.2">
      <c r="A18" s="28" t="s">
        <v>39</v>
      </c>
      <c r="B18" s="23">
        <v>31150</v>
      </c>
      <c r="C18" s="24" t="s">
        <v>10</v>
      </c>
      <c r="D18" s="10">
        <v>800</v>
      </c>
      <c r="E18" s="24" t="s">
        <v>10</v>
      </c>
      <c r="F18" s="11">
        <v>1000</v>
      </c>
      <c r="G18" s="24" t="s">
        <v>10</v>
      </c>
      <c r="H18" s="19">
        <v>3000</v>
      </c>
      <c r="I18" s="30" t="s">
        <v>11</v>
      </c>
      <c r="J18" s="12" t="s">
        <v>40</v>
      </c>
      <c r="K18" s="3"/>
      <c r="L18" s="34"/>
    </row>
    <row r="19" spans="1:12" s="36" customFormat="1" ht="38.25" x14ac:dyDescent="0.2">
      <c r="A19" s="29" t="s">
        <v>41</v>
      </c>
      <c r="B19" s="22">
        <v>11077</v>
      </c>
      <c r="C19" s="26" t="s">
        <v>10</v>
      </c>
      <c r="D19" s="13">
        <v>3474</v>
      </c>
      <c r="E19" s="26" t="s">
        <v>10</v>
      </c>
      <c r="F19" s="9">
        <v>3760</v>
      </c>
      <c r="G19" s="26" t="s">
        <v>10</v>
      </c>
      <c r="H19" s="20" t="s">
        <v>14</v>
      </c>
      <c r="I19" s="31" t="s">
        <v>11</v>
      </c>
      <c r="J19" s="14" t="s">
        <v>42</v>
      </c>
      <c r="K19" s="3"/>
      <c r="L19" s="34"/>
    </row>
    <row r="20" spans="1:12" s="36" customFormat="1" ht="25.5" x14ac:dyDescent="0.2">
      <c r="A20" s="28" t="s">
        <v>43</v>
      </c>
      <c r="B20" s="23">
        <v>5484</v>
      </c>
      <c r="C20" s="24" t="s">
        <v>10</v>
      </c>
      <c r="D20" s="10" t="s">
        <v>44</v>
      </c>
      <c r="E20" s="24" t="s">
        <v>10</v>
      </c>
      <c r="F20" s="11" t="s">
        <v>45</v>
      </c>
      <c r="G20" s="24" t="s">
        <v>10</v>
      </c>
      <c r="H20" s="19" t="s">
        <v>46</v>
      </c>
      <c r="I20" s="30" t="s">
        <v>11</v>
      </c>
      <c r="J20" s="12"/>
      <c r="K20" s="3"/>
      <c r="L20" s="34"/>
    </row>
    <row r="21" spans="1:12" s="36" customFormat="1" x14ac:dyDescent="0.2">
      <c r="A21" s="29" t="s">
        <v>47</v>
      </c>
      <c r="B21" s="22">
        <v>1637</v>
      </c>
      <c r="C21" s="26" t="s">
        <v>48</v>
      </c>
      <c r="D21" s="13" t="s">
        <v>14</v>
      </c>
      <c r="E21" s="26" t="s">
        <v>48</v>
      </c>
      <c r="F21" s="9" t="s">
        <v>14</v>
      </c>
      <c r="G21" s="26" t="s">
        <v>48</v>
      </c>
      <c r="H21" s="20" t="s">
        <v>14</v>
      </c>
      <c r="I21" s="31" t="s">
        <v>11</v>
      </c>
      <c r="J21" s="14"/>
      <c r="K21" s="3"/>
      <c r="L21" s="34"/>
    </row>
    <row r="22" spans="1:12" s="36" customFormat="1" ht="25.5" x14ac:dyDescent="0.2">
      <c r="A22" s="28" t="s">
        <v>49</v>
      </c>
      <c r="B22" s="23">
        <v>4756</v>
      </c>
      <c r="C22" s="24" t="s">
        <v>10</v>
      </c>
      <c r="D22" s="10">
        <v>850</v>
      </c>
      <c r="E22" s="24" t="s">
        <v>10</v>
      </c>
      <c r="F22" s="11">
        <v>1050</v>
      </c>
      <c r="G22" s="24" t="s">
        <v>10</v>
      </c>
      <c r="H22" s="19" t="s">
        <v>14</v>
      </c>
      <c r="I22" s="30" t="s">
        <v>11</v>
      </c>
      <c r="J22" s="12" t="s">
        <v>50</v>
      </c>
      <c r="K22" s="3"/>
      <c r="L22" s="34"/>
    </row>
    <row r="23" spans="1:12" s="36" customFormat="1" ht="38.25" x14ac:dyDescent="0.2">
      <c r="A23" s="29" t="s">
        <v>51</v>
      </c>
      <c r="B23" s="22">
        <v>8700</v>
      </c>
      <c r="C23" s="26" t="s">
        <v>10</v>
      </c>
      <c r="D23" s="13">
        <v>1375</v>
      </c>
      <c r="E23" s="26" t="s">
        <v>10</v>
      </c>
      <c r="F23" s="9">
        <v>1600</v>
      </c>
      <c r="G23" s="26" t="s">
        <v>10</v>
      </c>
      <c r="H23" s="20">
        <v>3500</v>
      </c>
      <c r="I23" s="31" t="s">
        <v>11</v>
      </c>
      <c r="J23" s="14" t="s">
        <v>52</v>
      </c>
      <c r="K23" s="3"/>
      <c r="L23" s="34"/>
    </row>
    <row r="24" spans="1:12" s="36" customFormat="1" x14ac:dyDescent="0.2">
      <c r="A24" s="28" t="s">
        <v>53</v>
      </c>
      <c r="B24" s="23">
        <v>95739</v>
      </c>
      <c r="C24" s="24" t="s">
        <v>17</v>
      </c>
      <c r="D24" s="10">
        <v>650</v>
      </c>
      <c r="E24" s="24" t="s">
        <v>17</v>
      </c>
      <c r="F24" s="11">
        <v>700</v>
      </c>
      <c r="G24" s="24" t="s">
        <v>17</v>
      </c>
      <c r="H24" s="19">
        <v>5000</v>
      </c>
      <c r="I24" s="30" t="s">
        <v>11</v>
      </c>
      <c r="J24" s="12"/>
      <c r="K24" s="3"/>
      <c r="L24" s="34"/>
    </row>
    <row r="25" spans="1:12" s="36" customFormat="1" ht="25.5" x14ac:dyDescent="0.2">
      <c r="A25" s="29" t="s">
        <v>54</v>
      </c>
      <c r="B25" s="22">
        <v>25583</v>
      </c>
      <c r="C25" s="26" t="s">
        <v>48</v>
      </c>
      <c r="D25" s="13" t="s">
        <v>55</v>
      </c>
      <c r="E25" s="26" t="s">
        <v>48</v>
      </c>
      <c r="F25" s="9" t="s">
        <v>55</v>
      </c>
      <c r="G25" s="26" t="s">
        <v>48</v>
      </c>
      <c r="H25" s="20" t="s">
        <v>55</v>
      </c>
      <c r="I25" s="31" t="s">
        <v>11</v>
      </c>
      <c r="J25" s="14"/>
      <c r="K25" s="3"/>
      <c r="L25" s="34"/>
    </row>
    <row r="26" spans="1:12" s="36" customFormat="1" x14ac:dyDescent="0.2">
      <c r="A26" s="28" t="s">
        <v>56</v>
      </c>
      <c r="B26" s="23">
        <v>4250</v>
      </c>
      <c r="C26" s="24" t="s">
        <v>17</v>
      </c>
      <c r="D26" s="10">
        <v>950</v>
      </c>
      <c r="E26" s="24" t="s">
        <v>17</v>
      </c>
      <c r="F26" s="11">
        <v>1600</v>
      </c>
      <c r="G26" s="24" t="s">
        <v>17</v>
      </c>
      <c r="H26" s="19">
        <v>2400</v>
      </c>
      <c r="I26" s="30" t="s">
        <v>11</v>
      </c>
      <c r="J26" s="12"/>
      <c r="K26" s="3"/>
      <c r="L26" s="34"/>
    </row>
    <row r="27" spans="1:12" s="36" customFormat="1" ht="38.25" x14ac:dyDescent="0.2">
      <c r="A27" s="29" t="s">
        <v>57</v>
      </c>
      <c r="B27" s="22">
        <v>4057</v>
      </c>
      <c r="C27" s="26" t="s">
        <v>10</v>
      </c>
      <c r="D27" s="13">
        <v>1100</v>
      </c>
      <c r="E27" s="26" t="s">
        <v>10</v>
      </c>
      <c r="F27" s="9">
        <v>1400</v>
      </c>
      <c r="G27" s="26" t="s">
        <v>10</v>
      </c>
      <c r="H27" s="20">
        <v>2750</v>
      </c>
      <c r="I27" s="31" t="s">
        <v>11</v>
      </c>
      <c r="J27" s="14" t="s">
        <v>58</v>
      </c>
      <c r="K27" s="3"/>
      <c r="L27" s="34"/>
    </row>
    <row r="28" spans="1:12" s="36" customFormat="1" x14ac:dyDescent="0.2">
      <c r="A28" s="28" t="s">
        <v>59</v>
      </c>
      <c r="B28" s="23">
        <v>52034</v>
      </c>
      <c r="C28" s="24" t="s">
        <v>17</v>
      </c>
      <c r="D28" s="10">
        <v>1500</v>
      </c>
      <c r="E28" s="24" t="s">
        <v>48</v>
      </c>
      <c r="F28" s="11" t="s">
        <v>14</v>
      </c>
      <c r="G28" s="24" t="s">
        <v>48</v>
      </c>
      <c r="H28" s="19" t="s">
        <v>14</v>
      </c>
      <c r="I28" s="30" t="s">
        <v>60</v>
      </c>
      <c r="J28" s="12"/>
      <c r="K28" s="3"/>
      <c r="L28" s="34"/>
    </row>
    <row r="29" spans="1:12" s="36" customFormat="1" x14ac:dyDescent="0.2">
      <c r="A29" s="29" t="s">
        <v>61</v>
      </c>
      <c r="B29" s="22">
        <v>3850</v>
      </c>
      <c r="C29" s="26" t="s">
        <v>17</v>
      </c>
      <c r="D29" s="13">
        <v>925</v>
      </c>
      <c r="E29" s="26" t="s">
        <v>17</v>
      </c>
      <c r="F29" s="9">
        <v>1175</v>
      </c>
      <c r="G29" s="26" t="s">
        <v>17</v>
      </c>
      <c r="H29" s="20">
        <v>2750</v>
      </c>
      <c r="I29" s="31" t="s">
        <v>11</v>
      </c>
      <c r="J29" s="14"/>
      <c r="K29" s="3"/>
      <c r="L29" s="34"/>
    </row>
    <row r="30" spans="1:12" s="36" customFormat="1" x14ac:dyDescent="0.2">
      <c r="A30" s="28" t="s">
        <v>62</v>
      </c>
      <c r="B30" s="23">
        <v>22487</v>
      </c>
      <c r="C30" s="24" t="s">
        <v>17</v>
      </c>
      <c r="D30" s="10">
        <v>900</v>
      </c>
      <c r="E30" s="24" t="s">
        <v>17</v>
      </c>
      <c r="F30" s="11">
        <v>1200</v>
      </c>
      <c r="G30" s="24" t="s">
        <v>17</v>
      </c>
      <c r="H30" s="19">
        <v>3200</v>
      </c>
      <c r="I30" s="30" t="s">
        <v>11</v>
      </c>
      <c r="J30" s="12"/>
      <c r="K30" s="3"/>
      <c r="L30" s="34"/>
    </row>
    <row r="31" spans="1:12" s="36" customFormat="1" x14ac:dyDescent="0.2">
      <c r="A31" s="29" t="s">
        <v>63</v>
      </c>
      <c r="B31" s="22">
        <v>875</v>
      </c>
      <c r="C31" s="26" t="s">
        <v>17</v>
      </c>
      <c r="D31" s="13">
        <v>1100</v>
      </c>
      <c r="E31" s="26" t="s">
        <v>17</v>
      </c>
      <c r="F31" s="9">
        <v>1300</v>
      </c>
      <c r="G31" s="26" t="s">
        <v>17</v>
      </c>
      <c r="H31" s="20">
        <v>2500</v>
      </c>
      <c r="I31" s="31" t="s">
        <v>11</v>
      </c>
      <c r="J31" s="14"/>
      <c r="K31" s="3"/>
      <c r="L31" s="34"/>
    </row>
    <row r="32" spans="1:12" s="36" customFormat="1" ht="25.5" x14ac:dyDescent="0.2">
      <c r="A32" s="28" t="s">
        <v>64</v>
      </c>
      <c r="B32" s="23">
        <v>2871</v>
      </c>
      <c r="C32" s="24" t="s">
        <v>10</v>
      </c>
      <c r="D32" s="10">
        <v>1000</v>
      </c>
      <c r="E32" s="24" t="s">
        <v>10</v>
      </c>
      <c r="F32" s="11">
        <v>1150</v>
      </c>
      <c r="G32" s="24" t="s">
        <v>10</v>
      </c>
      <c r="H32" s="19" t="s">
        <v>55</v>
      </c>
      <c r="I32" s="30" t="s">
        <v>11</v>
      </c>
      <c r="J32" s="12" t="s">
        <v>65</v>
      </c>
      <c r="K32" s="3"/>
      <c r="L32" s="34"/>
    </row>
    <row r="33" spans="1:12" s="36" customFormat="1" ht="25.5" x14ac:dyDescent="0.2">
      <c r="A33" s="29" t="s">
        <v>66</v>
      </c>
      <c r="B33" s="22">
        <v>189600</v>
      </c>
      <c r="C33" s="26" t="s">
        <v>17</v>
      </c>
      <c r="D33" s="13">
        <v>3480</v>
      </c>
      <c r="E33" s="26" t="s">
        <v>17</v>
      </c>
      <c r="F33" s="9">
        <v>3480</v>
      </c>
      <c r="G33" s="26" t="s">
        <v>17</v>
      </c>
      <c r="H33" s="20">
        <v>4140</v>
      </c>
      <c r="I33" s="31" t="s">
        <v>11</v>
      </c>
      <c r="J33" s="14" t="s">
        <v>67</v>
      </c>
      <c r="K33" s="3"/>
      <c r="L33" s="34"/>
    </row>
    <row r="34" spans="1:12" s="36" customFormat="1" ht="25.5" x14ac:dyDescent="0.2">
      <c r="A34" s="28" t="s">
        <v>68</v>
      </c>
      <c r="B34" s="23">
        <v>2309</v>
      </c>
      <c r="C34" s="24" t="s">
        <v>17</v>
      </c>
      <c r="D34" s="10">
        <v>1204</v>
      </c>
      <c r="E34" s="24" t="s">
        <v>17</v>
      </c>
      <c r="F34" s="11">
        <v>2224</v>
      </c>
      <c r="G34" s="24" t="s">
        <v>17</v>
      </c>
      <c r="H34" s="19">
        <v>6998</v>
      </c>
      <c r="I34" s="30" t="s">
        <v>11</v>
      </c>
      <c r="J34" s="12" t="s">
        <v>69</v>
      </c>
      <c r="K34" s="3"/>
      <c r="L34" s="34"/>
    </row>
    <row r="35" spans="1:12" s="36" customFormat="1" ht="38.25" x14ac:dyDescent="0.2">
      <c r="A35" s="29" t="s">
        <v>70</v>
      </c>
      <c r="B35" s="22">
        <v>954644</v>
      </c>
      <c r="C35" s="26" t="s">
        <v>17</v>
      </c>
      <c r="D35" s="13">
        <v>2328</v>
      </c>
      <c r="E35" s="26" t="s">
        <v>17</v>
      </c>
      <c r="F35" s="9">
        <v>10380</v>
      </c>
      <c r="G35" s="26" t="s">
        <v>18</v>
      </c>
      <c r="H35" s="20">
        <v>12490</v>
      </c>
      <c r="I35" s="31" t="s">
        <v>11</v>
      </c>
      <c r="J35" s="14" t="s">
        <v>71</v>
      </c>
      <c r="K35" s="3"/>
      <c r="L35" s="34"/>
    </row>
    <row r="36" spans="1:12" s="36" customFormat="1" x14ac:dyDescent="0.2">
      <c r="A36" s="28" t="s">
        <v>72</v>
      </c>
      <c r="B36" s="23">
        <v>20838</v>
      </c>
      <c r="C36" s="24" t="s">
        <v>10</v>
      </c>
      <c r="D36" s="10">
        <v>1000</v>
      </c>
      <c r="E36" s="24" t="s">
        <v>10</v>
      </c>
      <c r="F36" s="11" t="s">
        <v>14</v>
      </c>
      <c r="G36" s="24" t="s">
        <v>10</v>
      </c>
      <c r="H36" s="19" t="s">
        <v>14</v>
      </c>
      <c r="I36" s="30" t="s">
        <v>11</v>
      </c>
      <c r="J36" s="12"/>
      <c r="K36" s="3"/>
      <c r="L36" s="34"/>
    </row>
    <row r="37" spans="1:12" s="36" customFormat="1" ht="25.5" x14ac:dyDescent="0.2">
      <c r="A37" s="29" t="s">
        <v>73</v>
      </c>
      <c r="B37" s="22" t="s">
        <v>461</v>
      </c>
      <c r="C37" s="26" t="s">
        <v>17</v>
      </c>
      <c r="D37" s="13">
        <v>750</v>
      </c>
      <c r="E37" s="26" t="s">
        <v>17</v>
      </c>
      <c r="F37" s="9">
        <v>900</v>
      </c>
      <c r="G37" s="26" t="s">
        <v>17</v>
      </c>
      <c r="H37" s="20">
        <v>1500</v>
      </c>
      <c r="I37" s="31" t="s">
        <v>11</v>
      </c>
      <c r="J37" s="14"/>
      <c r="K37" s="3"/>
      <c r="L37" s="34"/>
    </row>
    <row r="38" spans="1:12" s="36" customFormat="1" ht="25.5" x14ac:dyDescent="0.2">
      <c r="A38" s="28" t="s">
        <v>74</v>
      </c>
      <c r="B38" s="23">
        <v>22967</v>
      </c>
      <c r="C38" s="24" t="s">
        <v>17</v>
      </c>
      <c r="D38" s="10">
        <v>1425</v>
      </c>
      <c r="E38" s="24" t="s">
        <v>17</v>
      </c>
      <c r="F38" s="11">
        <v>1575</v>
      </c>
      <c r="G38" s="24" t="s">
        <v>17</v>
      </c>
      <c r="H38" s="19">
        <v>2050</v>
      </c>
      <c r="I38" s="30" t="s">
        <v>11</v>
      </c>
      <c r="J38" s="12" t="s">
        <v>75</v>
      </c>
      <c r="K38" s="3"/>
      <c r="L38" s="34"/>
    </row>
    <row r="39" spans="1:12" s="36" customFormat="1" x14ac:dyDescent="0.2">
      <c r="A39" s="29" t="s">
        <v>76</v>
      </c>
      <c r="B39" s="22">
        <v>51040</v>
      </c>
      <c r="C39" s="26" t="s">
        <v>17</v>
      </c>
      <c r="D39" s="13">
        <v>725</v>
      </c>
      <c r="E39" s="26" t="s">
        <v>17</v>
      </c>
      <c r="F39" s="9">
        <v>1050</v>
      </c>
      <c r="G39" s="26" t="s">
        <v>17</v>
      </c>
      <c r="H39" s="20">
        <v>2500</v>
      </c>
      <c r="I39" s="31" t="s">
        <v>11</v>
      </c>
      <c r="J39" s="14"/>
      <c r="K39" s="3"/>
      <c r="L39" s="34"/>
    </row>
    <row r="40" spans="1:12" s="36" customFormat="1" ht="25.5" x14ac:dyDescent="0.2">
      <c r="A40" s="28" t="s">
        <v>77</v>
      </c>
      <c r="B40" s="23">
        <v>12410</v>
      </c>
      <c r="C40" s="24" t="s">
        <v>17</v>
      </c>
      <c r="D40" s="10">
        <v>795</v>
      </c>
      <c r="E40" s="24" t="s">
        <v>17</v>
      </c>
      <c r="F40" s="11">
        <v>975</v>
      </c>
      <c r="G40" s="24" t="s">
        <v>17</v>
      </c>
      <c r="H40" s="19">
        <v>3315</v>
      </c>
      <c r="I40" s="30" t="s">
        <v>11</v>
      </c>
      <c r="J40" s="12" t="s">
        <v>78</v>
      </c>
      <c r="K40" s="3"/>
      <c r="L40" s="34"/>
    </row>
    <row r="41" spans="1:12" s="36" customFormat="1" x14ac:dyDescent="0.2">
      <c r="A41" s="29" t="s">
        <v>79</v>
      </c>
      <c r="B41" s="22">
        <v>2386</v>
      </c>
      <c r="C41" s="26" t="s">
        <v>10</v>
      </c>
      <c r="D41" s="13">
        <f>1600-500</f>
        <v>1100</v>
      </c>
      <c r="E41" s="26" t="s">
        <v>10</v>
      </c>
      <c r="F41" s="9">
        <f>1700-500</f>
        <v>1200</v>
      </c>
      <c r="G41" s="26" t="s">
        <v>10</v>
      </c>
      <c r="H41" s="20" t="s">
        <v>80</v>
      </c>
      <c r="I41" s="31" t="s">
        <v>11</v>
      </c>
      <c r="J41" s="14"/>
      <c r="K41" s="3"/>
      <c r="L41" s="34"/>
    </row>
    <row r="42" spans="1:12" s="36" customFormat="1" x14ac:dyDescent="0.2">
      <c r="A42" s="28" t="s">
        <v>81</v>
      </c>
      <c r="B42" s="23">
        <v>99352</v>
      </c>
      <c r="C42" s="24" t="s">
        <v>17</v>
      </c>
      <c r="D42" s="10">
        <v>1327</v>
      </c>
      <c r="E42" s="24" t="s">
        <v>17</v>
      </c>
      <c r="F42" s="11">
        <f>1261+395</f>
        <v>1656</v>
      </c>
      <c r="G42" s="24" t="s">
        <v>17</v>
      </c>
      <c r="H42" s="19">
        <f>1865+774</f>
        <v>2639</v>
      </c>
      <c r="I42" s="30" t="s">
        <v>11</v>
      </c>
      <c r="J42" s="12"/>
      <c r="K42" s="3"/>
      <c r="L42" s="34"/>
    </row>
    <row r="43" spans="1:12" s="36" customFormat="1" ht="25.5" x14ac:dyDescent="0.2">
      <c r="A43" s="29" t="s">
        <v>82</v>
      </c>
      <c r="B43" s="22" t="s">
        <v>461</v>
      </c>
      <c r="C43" s="26" t="s">
        <v>25</v>
      </c>
      <c r="D43" s="13">
        <v>1000</v>
      </c>
      <c r="E43" s="26" t="s">
        <v>25</v>
      </c>
      <c r="F43" s="9">
        <v>1000</v>
      </c>
      <c r="G43" s="26" t="s">
        <v>25</v>
      </c>
      <c r="H43" s="20">
        <v>1000</v>
      </c>
      <c r="I43" s="31" t="s">
        <v>11</v>
      </c>
      <c r="J43" s="14"/>
      <c r="K43" s="3"/>
      <c r="L43" s="34"/>
    </row>
    <row r="44" spans="1:12" s="36" customFormat="1" x14ac:dyDescent="0.2">
      <c r="A44" s="28" t="s">
        <v>83</v>
      </c>
      <c r="B44" s="23">
        <v>711</v>
      </c>
      <c r="C44" s="24" t="s">
        <v>25</v>
      </c>
      <c r="D44" s="10">
        <v>1000</v>
      </c>
      <c r="E44" s="24" t="s">
        <v>25</v>
      </c>
      <c r="F44" s="11">
        <v>1000</v>
      </c>
      <c r="G44" s="24" t="s">
        <v>25</v>
      </c>
      <c r="H44" s="19">
        <v>1000</v>
      </c>
      <c r="I44" s="30" t="s">
        <v>11</v>
      </c>
      <c r="J44" s="12"/>
      <c r="K44" s="3"/>
      <c r="L44" s="34"/>
    </row>
    <row r="45" spans="1:12" s="36" customFormat="1" x14ac:dyDescent="0.2">
      <c r="A45" s="29" t="s">
        <v>84</v>
      </c>
      <c r="B45" s="22">
        <v>7236</v>
      </c>
      <c r="C45" s="26" t="s">
        <v>17</v>
      </c>
      <c r="D45" s="13">
        <v>1065</v>
      </c>
      <c r="E45" s="26" t="s">
        <v>48</v>
      </c>
      <c r="F45" s="9" t="s">
        <v>14</v>
      </c>
      <c r="G45" s="26" t="s">
        <v>48</v>
      </c>
      <c r="H45" s="20" t="s">
        <v>14</v>
      </c>
      <c r="I45" s="31" t="s">
        <v>60</v>
      </c>
      <c r="J45" s="14"/>
      <c r="K45" s="3"/>
      <c r="L45" s="34"/>
    </row>
    <row r="46" spans="1:12" s="36" customFormat="1" x14ac:dyDescent="0.2">
      <c r="A46" s="28" t="s">
        <v>85</v>
      </c>
      <c r="B46" s="23">
        <v>30621</v>
      </c>
      <c r="C46" s="24" t="s">
        <v>17</v>
      </c>
      <c r="D46" s="10">
        <v>340</v>
      </c>
      <c r="E46" s="24" t="s">
        <v>17</v>
      </c>
      <c r="F46" s="11">
        <v>500</v>
      </c>
      <c r="G46" s="24" t="s">
        <v>17</v>
      </c>
      <c r="H46" s="19">
        <v>1325</v>
      </c>
      <c r="I46" s="30" t="s">
        <v>11</v>
      </c>
      <c r="J46" s="12"/>
      <c r="K46" s="3"/>
      <c r="L46" s="34"/>
    </row>
    <row r="47" spans="1:12" s="36" customFormat="1" ht="25.5" x14ac:dyDescent="0.2">
      <c r="A47" s="29" t="s">
        <v>86</v>
      </c>
      <c r="B47" s="22" t="s">
        <v>461</v>
      </c>
      <c r="C47" s="26" t="s">
        <v>10</v>
      </c>
      <c r="D47" s="13">
        <v>1650</v>
      </c>
      <c r="E47" s="26" t="s">
        <v>10</v>
      </c>
      <c r="F47" s="9">
        <v>2300</v>
      </c>
      <c r="G47" s="26" t="s">
        <v>10</v>
      </c>
      <c r="H47" s="20">
        <v>4700</v>
      </c>
      <c r="I47" s="31" t="s">
        <v>11</v>
      </c>
      <c r="J47" s="14" t="s">
        <v>87</v>
      </c>
      <c r="K47" s="3"/>
      <c r="L47" s="34"/>
    </row>
    <row r="48" spans="1:12" s="36" customFormat="1" x14ac:dyDescent="0.2">
      <c r="A48" s="28" t="s">
        <v>88</v>
      </c>
      <c r="B48" s="23">
        <v>11110</v>
      </c>
      <c r="C48" s="24" t="s">
        <v>10</v>
      </c>
      <c r="D48" s="10">
        <v>1000</v>
      </c>
      <c r="E48" s="24" t="s">
        <v>10</v>
      </c>
      <c r="F48" s="11">
        <v>1200</v>
      </c>
      <c r="G48" s="24" t="s">
        <v>10</v>
      </c>
      <c r="H48" s="19" t="s">
        <v>14</v>
      </c>
      <c r="I48" s="30" t="s">
        <v>11</v>
      </c>
      <c r="J48" s="12"/>
      <c r="K48" s="3"/>
      <c r="L48" s="34"/>
    </row>
    <row r="49" spans="1:12" s="36" customFormat="1" x14ac:dyDescent="0.2">
      <c r="A49" s="29" t="s">
        <v>89</v>
      </c>
      <c r="B49" s="22">
        <v>278440</v>
      </c>
      <c r="C49" s="26" t="s">
        <v>17</v>
      </c>
      <c r="D49" s="13">
        <v>1265</v>
      </c>
      <c r="E49" s="26" t="s">
        <v>17</v>
      </c>
      <c r="F49" s="9">
        <v>3150</v>
      </c>
      <c r="G49" s="26" t="s">
        <v>17</v>
      </c>
      <c r="H49" s="20">
        <v>4967</v>
      </c>
      <c r="I49" s="31" t="s">
        <v>11</v>
      </c>
      <c r="J49" s="14"/>
      <c r="K49" s="3"/>
      <c r="L49" s="34"/>
    </row>
    <row r="50" spans="1:12" s="36" customFormat="1" x14ac:dyDescent="0.2">
      <c r="A50" s="28" t="s">
        <v>90</v>
      </c>
      <c r="B50" s="23">
        <v>6340</v>
      </c>
      <c r="C50" s="24" t="s">
        <v>10</v>
      </c>
      <c r="D50" s="10">
        <v>2015</v>
      </c>
      <c r="E50" s="24" t="s">
        <v>10</v>
      </c>
      <c r="F50" s="11">
        <v>2015</v>
      </c>
      <c r="G50" s="24" t="s">
        <v>10</v>
      </c>
      <c r="H50" s="19" t="s">
        <v>14</v>
      </c>
      <c r="I50" s="30" t="s">
        <v>11</v>
      </c>
      <c r="J50" s="12"/>
      <c r="K50" s="3"/>
      <c r="L50" s="34"/>
    </row>
    <row r="51" spans="1:12" s="36" customFormat="1" ht="25.5" x14ac:dyDescent="0.2">
      <c r="A51" s="29" t="s">
        <v>91</v>
      </c>
      <c r="B51" s="22">
        <v>15527</v>
      </c>
      <c r="C51" s="26" t="s">
        <v>17</v>
      </c>
      <c r="D51" s="13">
        <v>1247</v>
      </c>
      <c r="E51" s="26" t="s">
        <v>17</v>
      </c>
      <c r="F51" s="9">
        <v>1402</v>
      </c>
      <c r="G51" s="26" t="s">
        <v>17</v>
      </c>
      <c r="H51" s="20">
        <v>4137</v>
      </c>
      <c r="I51" s="31" t="s">
        <v>11</v>
      </c>
      <c r="J51" s="14" t="s">
        <v>92</v>
      </c>
      <c r="K51" s="3"/>
      <c r="L51" s="34"/>
    </row>
    <row r="52" spans="1:12" s="36" customFormat="1" ht="38.25" x14ac:dyDescent="0.2">
      <c r="A52" s="28" t="s">
        <v>93</v>
      </c>
      <c r="B52" s="23">
        <v>5500</v>
      </c>
      <c r="C52" s="24" t="s">
        <v>10</v>
      </c>
      <c r="D52" s="10">
        <v>1000</v>
      </c>
      <c r="E52" s="24" t="s">
        <v>10</v>
      </c>
      <c r="F52" s="11">
        <v>1200</v>
      </c>
      <c r="G52" s="24" t="s">
        <v>10</v>
      </c>
      <c r="H52" s="19">
        <v>1500</v>
      </c>
      <c r="I52" s="30" t="s">
        <v>11</v>
      </c>
      <c r="J52" s="12" t="s">
        <v>94</v>
      </c>
      <c r="K52" s="3"/>
      <c r="L52" s="34"/>
    </row>
    <row r="53" spans="1:12" s="36" customFormat="1" ht="25.5" x14ac:dyDescent="0.2">
      <c r="A53" s="29" t="s">
        <v>95</v>
      </c>
      <c r="B53" s="22" t="s">
        <v>461</v>
      </c>
      <c r="C53" s="26" t="s">
        <v>10</v>
      </c>
      <c r="D53" s="13">
        <v>875</v>
      </c>
      <c r="E53" s="26" t="s">
        <v>10</v>
      </c>
      <c r="F53" s="9">
        <v>900</v>
      </c>
      <c r="G53" s="26" t="s">
        <v>10</v>
      </c>
      <c r="H53" s="20">
        <v>2500</v>
      </c>
      <c r="I53" s="31" t="s">
        <v>11</v>
      </c>
      <c r="J53" s="14" t="s">
        <v>96</v>
      </c>
      <c r="K53" s="3"/>
      <c r="L53" s="34"/>
    </row>
    <row r="54" spans="1:12" s="36" customFormat="1" x14ac:dyDescent="0.2">
      <c r="A54" s="28" t="s">
        <v>97</v>
      </c>
      <c r="B54" s="23">
        <v>18988</v>
      </c>
      <c r="C54" s="24" t="s">
        <v>17</v>
      </c>
      <c r="D54" s="10">
        <v>1150</v>
      </c>
      <c r="E54" s="24" t="s">
        <v>17</v>
      </c>
      <c r="F54" s="11">
        <v>1400</v>
      </c>
      <c r="G54" s="24" t="s">
        <v>17</v>
      </c>
      <c r="H54" s="19">
        <v>1800</v>
      </c>
      <c r="I54" s="30" t="s">
        <v>11</v>
      </c>
      <c r="J54" s="12"/>
      <c r="K54" s="3"/>
      <c r="L54" s="34"/>
    </row>
    <row r="55" spans="1:12" s="36" customFormat="1" x14ac:dyDescent="0.2">
      <c r="A55" s="29" t="s">
        <v>98</v>
      </c>
      <c r="B55" s="22">
        <v>4200</v>
      </c>
      <c r="C55" s="26" t="s">
        <v>10</v>
      </c>
      <c r="D55" s="13">
        <v>1400</v>
      </c>
      <c r="E55" s="26" t="s">
        <v>10</v>
      </c>
      <c r="F55" s="9">
        <v>1500</v>
      </c>
      <c r="G55" s="26" t="s">
        <v>10</v>
      </c>
      <c r="H55" s="20" t="s">
        <v>29</v>
      </c>
      <c r="I55" s="31" t="s">
        <v>11</v>
      </c>
      <c r="J55" s="14"/>
      <c r="K55" s="3"/>
      <c r="L55" s="34"/>
    </row>
    <row r="56" spans="1:12" s="36" customFormat="1" ht="25.5" x14ac:dyDescent="0.2">
      <c r="A56" s="28" t="s">
        <v>99</v>
      </c>
      <c r="B56" s="23">
        <v>11070</v>
      </c>
      <c r="C56" s="24" t="s">
        <v>10</v>
      </c>
      <c r="D56" s="10">
        <v>850</v>
      </c>
      <c r="E56" s="24" t="s">
        <v>10</v>
      </c>
      <c r="F56" s="11">
        <v>1000</v>
      </c>
      <c r="G56" s="24" t="s">
        <v>10</v>
      </c>
      <c r="H56" s="19" t="s">
        <v>100</v>
      </c>
      <c r="I56" s="30" t="s">
        <v>11</v>
      </c>
      <c r="J56" s="12"/>
      <c r="K56" s="3"/>
      <c r="L56" s="34"/>
    </row>
    <row r="57" spans="1:12" s="36" customFormat="1" x14ac:dyDescent="0.2">
      <c r="A57" s="29" t="s">
        <v>101</v>
      </c>
      <c r="B57" s="22">
        <v>2881</v>
      </c>
      <c r="C57" s="26" t="s">
        <v>25</v>
      </c>
      <c r="D57" s="13">
        <v>550</v>
      </c>
      <c r="E57" s="26" t="s">
        <v>25</v>
      </c>
      <c r="F57" s="9">
        <v>550</v>
      </c>
      <c r="G57" s="26" t="s">
        <v>25</v>
      </c>
      <c r="H57" s="20">
        <v>550</v>
      </c>
      <c r="I57" s="31" t="s">
        <v>11</v>
      </c>
      <c r="J57" s="14"/>
      <c r="K57" s="3"/>
      <c r="L57" s="34"/>
    </row>
    <row r="58" spans="1:12" s="36" customFormat="1" x14ac:dyDescent="0.2">
      <c r="A58" s="28" t="s">
        <v>102</v>
      </c>
      <c r="B58" s="23">
        <v>1410</v>
      </c>
      <c r="C58" s="24" t="s">
        <v>10</v>
      </c>
      <c r="D58" s="10">
        <v>750</v>
      </c>
      <c r="E58" s="24" t="s">
        <v>10</v>
      </c>
      <c r="F58" s="11" t="s">
        <v>14</v>
      </c>
      <c r="G58" s="24" t="s">
        <v>10</v>
      </c>
      <c r="H58" s="19" t="s">
        <v>14</v>
      </c>
      <c r="I58" s="30" t="s">
        <v>11</v>
      </c>
      <c r="J58" s="12"/>
      <c r="K58" s="3"/>
      <c r="L58" s="34"/>
    </row>
    <row r="59" spans="1:12" s="36" customFormat="1" ht="25.5" x14ac:dyDescent="0.2">
      <c r="A59" s="29" t="s">
        <v>103</v>
      </c>
      <c r="B59" s="22">
        <v>1145</v>
      </c>
      <c r="C59" s="26" t="s">
        <v>104</v>
      </c>
      <c r="D59" s="13">
        <v>1300</v>
      </c>
      <c r="E59" s="26" t="s">
        <v>104</v>
      </c>
      <c r="F59" s="9">
        <v>1300</v>
      </c>
      <c r="G59" s="26" t="s">
        <v>104</v>
      </c>
      <c r="H59" s="20">
        <v>1300</v>
      </c>
      <c r="I59" s="31" t="s">
        <v>11</v>
      </c>
      <c r="J59" s="14" t="s">
        <v>105</v>
      </c>
      <c r="K59" s="3"/>
      <c r="L59" s="34"/>
    </row>
    <row r="60" spans="1:12" s="36" customFormat="1" ht="25.5" x14ac:dyDescent="0.2">
      <c r="A60" s="28" t="s">
        <v>106</v>
      </c>
      <c r="B60" s="23">
        <v>206194</v>
      </c>
      <c r="C60" s="24" t="s">
        <v>25</v>
      </c>
      <c r="D60" s="10">
        <v>2360</v>
      </c>
      <c r="E60" s="24" t="s">
        <v>107</v>
      </c>
      <c r="F60" s="11" t="s">
        <v>108</v>
      </c>
      <c r="G60" s="24" t="s">
        <v>107</v>
      </c>
      <c r="H60" s="19" t="s">
        <v>108</v>
      </c>
      <c r="I60" s="30" t="s">
        <v>60</v>
      </c>
      <c r="J60" s="12"/>
      <c r="K60" s="3"/>
      <c r="L60" s="34"/>
    </row>
    <row r="61" spans="1:12" s="36" customFormat="1" ht="25.5" x14ac:dyDescent="0.2">
      <c r="A61" s="29" t="s">
        <v>109</v>
      </c>
      <c r="B61" s="22">
        <v>6325</v>
      </c>
      <c r="C61" s="26" t="s">
        <v>17</v>
      </c>
      <c r="D61" s="13">
        <v>575</v>
      </c>
      <c r="E61" s="26" t="s">
        <v>17</v>
      </c>
      <c r="F61" s="9">
        <v>657</v>
      </c>
      <c r="G61" s="26" t="s">
        <v>17</v>
      </c>
      <c r="H61" s="20">
        <v>4475</v>
      </c>
      <c r="I61" s="31" t="s">
        <v>11</v>
      </c>
      <c r="J61" s="14"/>
      <c r="K61" s="3"/>
      <c r="L61" s="34"/>
    </row>
    <row r="62" spans="1:12" s="36" customFormat="1" x14ac:dyDescent="0.2">
      <c r="A62" s="28" t="s">
        <v>110</v>
      </c>
      <c r="B62" s="23">
        <v>1355</v>
      </c>
      <c r="C62" s="24" t="s">
        <v>17</v>
      </c>
      <c r="D62" s="10">
        <v>1450</v>
      </c>
      <c r="E62" s="24" t="s">
        <v>17</v>
      </c>
      <c r="F62" s="11">
        <v>1650</v>
      </c>
      <c r="G62" s="24" t="s">
        <v>17</v>
      </c>
      <c r="H62" s="19">
        <v>1850</v>
      </c>
      <c r="I62" s="30" t="s">
        <v>11</v>
      </c>
      <c r="J62" s="12"/>
      <c r="K62" s="3"/>
      <c r="L62" s="34"/>
    </row>
    <row r="63" spans="1:12" s="36" customFormat="1" ht="25.5" x14ac:dyDescent="0.2">
      <c r="A63" s="29" t="s">
        <v>111</v>
      </c>
      <c r="B63" s="22">
        <v>13517</v>
      </c>
      <c r="C63" s="26" t="s">
        <v>10</v>
      </c>
      <c r="D63" s="13">
        <v>1100</v>
      </c>
      <c r="E63" s="26" t="s">
        <v>10</v>
      </c>
      <c r="F63" s="9">
        <v>1300</v>
      </c>
      <c r="G63" s="26" t="s">
        <v>10</v>
      </c>
      <c r="H63" s="20" t="s">
        <v>29</v>
      </c>
      <c r="I63" s="31" t="s">
        <v>11</v>
      </c>
      <c r="J63" s="14" t="s">
        <v>112</v>
      </c>
      <c r="K63" s="3"/>
      <c r="L63" s="34"/>
    </row>
    <row r="64" spans="1:12" s="36" customFormat="1" ht="25.5" x14ac:dyDescent="0.2">
      <c r="A64" s="28" t="s">
        <v>113</v>
      </c>
      <c r="B64" s="23">
        <v>25653</v>
      </c>
      <c r="C64" s="24" t="s">
        <v>17</v>
      </c>
      <c r="D64" s="10">
        <v>870</v>
      </c>
      <c r="E64" s="24"/>
      <c r="F64" s="11"/>
      <c r="G64" s="24"/>
      <c r="H64" s="19"/>
      <c r="I64" s="30" t="s">
        <v>114</v>
      </c>
      <c r="J64" s="12" t="s">
        <v>115</v>
      </c>
      <c r="K64" s="3"/>
      <c r="L64" s="34"/>
    </row>
    <row r="65" spans="1:12" s="36" customFormat="1" x14ac:dyDescent="0.2">
      <c r="A65" s="29" t="s">
        <v>116</v>
      </c>
      <c r="B65" s="22">
        <v>962</v>
      </c>
      <c r="C65" s="26" t="s">
        <v>48</v>
      </c>
      <c r="D65" s="13" t="s">
        <v>14</v>
      </c>
      <c r="E65" s="26" t="s">
        <v>48</v>
      </c>
      <c r="F65" s="9" t="s">
        <v>14</v>
      </c>
      <c r="G65" s="26" t="s">
        <v>48</v>
      </c>
      <c r="H65" s="20" t="s">
        <v>14</v>
      </c>
      <c r="I65" s="31" t="s">
        <v>11</v>
      </c>
      <c r="J65" s="14"/>
      <c r="K65" s="3"/>
      <c r="L65" s="34"/>
    </row>
    <row r="66" spans="1:12" s="36" customFormat="1" x14ac:dyDescent="0.2">
      <c r="A66" s="28" t="s">
        <v>117</v>
      </c>
      <c r="B66" s="23">
        <v>11621</v>
      </c>
      <c r="C66" s="24" t="s">
        <v>17</v>
      </c>
      <c r="D66" s="10">
        <v>750</v>
      </c>
      <c r="E66" s="24" t="s">
        <v>17</v>
      </c>
      <c r="F66" s="11">
        <v>1000</v>
      </c>
      <c r="G66" s="24" t="s">
        <v>17</v>
      </c>
      <c r="H66" s="19">
        <v>2000</v>
      </c>
      <c r="I66" s="30" t="s">
        <v>11</v>
      </c>
      <c r="J66" s="12"/>
      <c r="K66" s="3"/>
      <c r="L66" s="34"/>
    </row>
    <row r="67" spans="1:12" s="36" customFormat="1" ht="25.5" x14ac:dyDescent="0.2">
      <c r="A67" s="29" t="s">
        <v>118</v>
      </c>
      <c r="B67" s="22">
        <v>6800</v>
      </c>
      <c r="C67" s="26" t="s">
        <v>10</v>
      </c>
      <c r="D67" s="13">
        <v>800</v>
      </c>
      <c r="E67" s="26" t="s">
        <v>10</v>
      </c>
      <c r="F67" s="9">
        <v>950</v>
      </c>
      <c r="G67" s="26" t="s">
        <v>10</v>
      </c>
      <c r="H67" s="20" t="s">
        <v>55</v>
      </c>
      <c r="I67" s="31" t="s">
        <v>11</v>
      </c>
      <c r="J67" s="14" t="s">
        <v>119</v>
      </c>
      <c r="K67" s="3"/>
      <c r="L67" s="34"/>
    </row>
    <row r="68" spans="1:12" s="36" customFormat="1" ht="51" x14ac:dyDescent="0.2">
      <c r="A68" s="28" t="s">
        <v>120</v>
      </c>
      <c r="B68" s="23">
        <v>14308</v>
      </c>
      <c r="C68" s="24" t="s">
        <v>17</v>
      </c>
      <c r="D68" s="10">
        <v>600</v>
      </c>
      <c r="E68" s="24"/>
      <c r="F68" s="11"/>
      <c r="G68" s="24"/>
      <c r="H68" s="19"/>
      <c r="I68" s="30" t="s">
        <v>114</v>
      </c>
      <c r="J68" s="12" t="s">
        <v>121</v>
      </c>
      <c r="K68" s="3"/>
      <c r="L68" s="34"/>
    </row>
    <row r="69" spans="1:12" s="36" customFormat="1" ht="25.5" x14ac:dyDescent="0.2">
      <c r="A69" s="29" t="s">
        <v>122</v>
      </c>
      <c r="B69" s="22">
        <v>6330</v>
      </c>
      <c r="C69" s="26" t="s">
        <v>10</v>
      </c>
      <c r="D69" s="13">
        <v>1000</v>
      </c>
      <c r="E69" s="26" t="s">
        <v>10</v>
      </c>
      <c r="F69" s="9">
        <v>1400</v>
      </c>
      <c r="G69" s="26" t="s">
        <v>10</v>
      </c>
      <c r="H69" s="20">
        <v>2000</v>
      </c>
      <c r="I69" s="31" t="s">
        <v>11</v>
      </c>
      <c r="J69" s="14" t="s">
        <v>123</v>
      </c>
      <c r="K69" s="3"/>
      <c r="L69" s="34"/>
    </row>
    <row r="70" spans="1:12" s="36" customFormat="1" ht="38.25" x14ac:dyDescent="0.2">
      <c r="A70" s="28" t="s">
        <v>124</v>
      </c>
      <c r="B70" s="23">
        <v>285344</v>
      </c>
      <c r="C70" s="24" t="s">
        <v>17</v>
      </c>
      <c r="D70" s="10">
        <v>200</v>
      </c>
      <c r="E70" s="24" t="s">
        <v>17</v>
      </c>
      <c r="F70" s="11">
        <v>235</v>
      </c>
      <c r="G70" s="24" t="s">
        <v>17</v>
      </c>
      <c r="H70" s="19">
        <v>385</v>
      </c>
      <c r="I70" s="30" t="s">
        <v>11</v>
      </c>
      <c r="J70" s="12" t="s">
        <v>125</v>
      </c>
      <c r="K70" s="3"/>
      <c r="L70" s="34"/>
    </row>
    <row r="71" spans="1:12" s="36" customFormat="1" ht="25.5" x14ac:dyDescent="0.2">
      <c r="A71" s="29" t="s">
        <v>126</v>
      </c>
      <c r="B71" s="22">
        <v>103140</v>
      </c>
      <c r="C71" s="26" t="s">
        <v>17</v>
      </c>
      <c r="D71" s="13">
        <v>2131</v>
      </c>
      <c r="E71" s="26" t="s">
        <v>17</v>
      </c>
      <c r="F71" s="9">
        <v>2335</v>
      </c>
      <c r="G71" s="26" t="s">
        <v>17</v>
      </c>
      <c r="H71" s="20">
        <v>3075</v>
      </c>
      <c r="I71" s="31" t="s">
        <v>11</v>
      </c>
      <c r="J71" s="14" t="s">
        <v>127</v>
      </c>
      <c r="K71" s="3"/>
      <c r="L71" s="34"/>
    </row>
    <row r="72" spans="1:12" s="36" customFormat="1" x14ac:dyDescent="0.2">
      <c r="A72" s="28" t="s">
        <v>128</v>
      </c>
      <c r="B72" s="23">
        <v>20835</v>
      </c>
      <c r="C72" s="24" t="s">
        <v>17</v>
      </c>
      <c r="D72" s="10">
        <v>675</v>
      </c>
      <c r="E72" s="24" t="s">
        <v>17</v>
      </c>
      <c r="F72" s="11">
        <v>725</v>
      </c>
      <c r="G72" s="24" t="s">
        <v>17</v>
      </c>
      <c r="H72" s="19">
        <v>1975</v>
      </c>
      <c r="I72" s="30" t="s">
        <v>11</v>
      </c>
      <c r="J72" s="12"/>
      <c r="K72" s="3"/>
      <c r="L72" s="34"/>
    </row>
    <row r="73" spans="1:12" s="36" customFormat="1" ht="38.25" x14ac:dyDescent="0.2">
      <c r="A73" s="29" t="s">
        <v>129</v>
      </c>
      <c r="B73" s="22">
        <v>2451</v>
      </c>
      <c r="C73" s="26" t="s">
        <v>17</v>
      </c>
      <c r="D73" s="13">
        <v>1000</v>
      </c>
      <c r="E73" s="26" t="s">
        <v>17</v>
      </c>
      <c r="F73" s="9">
        <v>2400</v>
      </c>
      <c r="G73" s="26" t="s">
        <v>17</v>
      </c>
      <c r="H73" s="20">
        <v>4800</v>
      </c>
      <c r="I73" s="31" t="s">
        <v>11</v>
      </c>
      <c r="J73" s="14" t="s">
        <v>130</v>
      </c>
      <c r="K73" s="3"/>
      <c r="L73" s="34"/>
    </row>
    <row r="74" spans="1:12" s="36" customFormat="1" x14ac:dyDescent="0.2">
      <c r="A74" s="28" t="s">
        <v>131</v>
      </c>
      <c r="B74" s="23">
        <v>92610</v>
      </c>
      <c r="C74" s="24" t="s">
        <v>17</v>
      </c>
      <c r="D74" s="10">
        <v>800</v>
      </c>
      <c r="E74" s="24" t="s">
        <v>17</v>
      </c>
      <c r="F74" s="11">
        <v>1500</v>
      </c>
      <c r="G74" s="24" t="s">
        <v>17</v>
      </c>
      <c r="H74" s="19">
        <v>2500</v>
      </c>
      <c r="I74" s="30" t="s">
        <v>11</v>
      </c>
      <c r="J74" s="12"/>
      <c r="K74" s="3"/>
      <c r="L74" s="34"/>
    </row>
    <row r="75" spans="1:12" s="36" customFormat="1" ht="51" x14ac:dyDescent="0.2">
      <c r="A75" s="29" t="s">
        <v>132</v>
      </c>
      <c r="B75" s="22">
        <v>15612</v>
      </c>
      <c r="C75" s="26" t="s">
        <v>10</v>
      </c>
      <c r="D75" s="13">
        <f>520+1060</f>
        <v>1580</v>
      </c>
      <c r="E75" s="26" t="s">
        <v>10</v>
      </c>
      <c r="F75" s="9">
        <f>725+1110</f>
        <v>1835</v>
      </c>
      <c r="G75" s="26" t="s">
        <v>10</v>
      </c>
      <c r="H75" s="20">
        <f>1345+2040</f>
        <v>3385</v>
      </c>
      <c r="I75" s="31" t="s">
        <v>11</v>
      </c>
      <c r="J75" s="14" t="s">
        <v>133</v>
      </c>
      <c r="K75" s="3"/>
      <c r="L75" s="34"/>
    </row>
    <row r="76" spans="1:12" s="36" customFormat="1" x14ac:dyDescent="0.2">
      <c r="A76" s="28" t="s">
        <v>134</v>
      </c>
      <c r="B76" s="23">
        <v>60000</v>
      </c>
      <c r="C76" s="24" t="s">
        <v>10</v>
      </c>
      <c r="D76" s="10">
        <v>1000</v>
      </c>
      <c r="E76" s="24" t="s">
        <v>10</v>
      </c>
      <c r="F76" s="11">
        <v>1400</v>
      </c>
      <c r="G76" s="24" t="s">
        <v>10</v>
      </c>
      <c r="H76" s="19" t="s">
        <v>55</v>
      </c>
      <c r="I76" s="30" t="s">
        <v>11</v>
      </c>
      <c r="J76" s="12"/>
      <c r="K76" s="3"/>
      <c r="L76" s="34"/>
    </row>
    <row r="77" spans="1:12" s="36" customFormat="1" x14ac:dyDescent="0.2">
      <c r="A77" s="29" t="s">
        <v>135</v>
      </c>
      <c r="B77" s="22">
        <v>58364</v>
      </c>
      <c r="C77" s="26" t="s">
        <v>17</v>
      </c>
      <c r="D77" s="13">
        <v>602</v>
      </c>
      <c r="E77" s="26" t="s">
        <v>17</v>
      </c>
      <c r="F77" s="9">
        <v>1112</v>
      </c>
      <c r="G77" s="26" t="s">
        <v>17</v>
      </c>
      <c r="H77" s="20">
        <v>3499</v>
      </c>
      <c r="I77" s="31" t="s">
        <v>11</v>
      </c>
      <c r="J77" s="14"/>
      <c r="K77" s="3"/>
      <c r="L77" s="34"/>
    </row>
    <row r="78" spans="1:12" s="36" customFormat="1" ht="25.5" x14ac:dyDescent="0.2">
      <c r="A78" s="28" t="s">
        <v>136</v>
      </c>
      <c r="B78" s="23">
        <v>14000</v>
      </c>
      <c r="C78" s="24" t="s">
        <v>107</v>
      </c>
      <c r="D78" s="10" t="s">
        <v>108</v>
      </c>
      <c r="E78" s="24" t="s">
        <v>107</v>
      </c>
      <c r="F78" s="11" t="s">
        <v>108</v>
      </c>
      <c r="G78" s="24" t="s">
        <v>107</v>
      </c>
      <c r="H78" s="19" t="s">
        <v>108</v>
      </c>
      <c r="I78" s="30" t="s">
        <v>11</v>
      </c>
      <c r="J78" s="12"/>
      <c r="K78" s="3"/>
      <c r="L78" s="34"/>
    </row>
    <row r="79" spans="1:12" s="36" customFormat="1" ht="25.5" x14ac:dyDescent="0.2">
      <c r="A79" s="29" t="s">
        <v>137</v>
      </c>
      <c r="B79" s="22">
        <v>6278</v>
      </c>
      <c r="C79" s="26" t="s">
        <v>10</v>
      </c>
      <c r="D79" s="13">
        <v>1200</v>
      </c>
      <c r="E79" s="26" t="s">
        <v>10</v>
      </c>
      <c r="F79" s="9">
        <v>1400</v>
      </c>
      <c r="G79" s="26" t="s">
        <v>10</v>
      </c>
      <c r="H79" s="20" t="s">
        <v>55</v>
      </c>
      <c r="I79" s="31" t="s">
        <v>11</v>
      </c>
      <c r="J79" s="14" t="s">
        <v>138</v>
      </c>
      <c r="K79" s="3"/>
      <c r="L79" s="34"/>
    </row>
    <row r="80" spans="1:12" s="36" customFormat="1" x14ac:dyDescent="0.2">
      <c r="A80" s="28" t="s">
        <v>139</v>
      </c>
      <c r="B80" s="23">
        <v>35825</v>
      </c>
      <c r="C80" s="24" t="s">
        <v>25</v>
      </c>
      <c r="D80" s="10">
        <v>900</v>
      </c>
      <c r="E80" s="24" t="s">
        <v>25</v>
      </c>
      <c r="F80" s="11">
        <v>1500</v>
      </c>
      <c r="G80" s="24" t="s">
        <v>25</v>
      </c>
      <c r="H80" s="19">
        <v>1500</v>
      </c>
      <c r="I80" s="30" t="s">
        <v>11</v>
      </c>
      <c r="J80" s="12"/>
      <c r="K80" s="3"/>
      <c r="L80" s="34"/>
    </row>
    <row r="81" spans="1:12" s="36" customFormat="1" x14ac:dyDescent="0.2">
      <c r="A81" s="29" t="s">
        <v>140</v>
      </c>
      <c r="B81" s="22">
        <v>44196</v>
      </c>
      <c r="C81" s="26" t="s">
        <v>48</v>
      </c>
      <c r="D81" s="13" t="s">
        <v>55</v>
      </c>
      <c r="E81" s="26" t="s">
        <v>48</v>
      </c>
      <c r="F81" s="9" t="s">
        <v>55</v>
      </c>
      <c r="G81" s="26" t="s">
        <v>48</v>
      </c>
      <c r="H81" s="20" t="s">
        <v>55</v>
      </c>
      <c r="I81" s="31" t="s">
        <v>11</v>
      </c>
      <c r="J81" s="14"/>
      <c r="K81" s="3"/>
      <c r="L81" s="34"/>
    </row>
    <row r="82" spans="1:12" s="36" customFormat="1" ht="25.5" x14ac:dyDescent="0.2">
      <c r="A82" s="28" t="s">
        <v>141</v>
      </c>
      <c r="B82" s="23">
        <v>82760</v>
      </c>
      <c r="C82" s="24" t="s">
        <v>10</v>
      </c>
      <c r="D82" s="10">
        <v>600</v>
      </c>
      <c r="E82" s="24" t="s">
        <v>10</v>
      </c>
      <c r="F82" s="11">
        <v>800</v>
      </c>
      <c r="G82" s="24" t="s">
        <v>10</v>
      </c>
      <c r="H82" s="19">
        <v>2200</v>
      </c>
      <c r="I82" s="30" t="s">
        <v>11</v>
      </c>
      <c r="J82" s="12" t="s">
        <v>142</v>
      </c>
      <c r="K82" s="3"/>
      <c r="L82" s="34"/>
    </row>
    <row r="83" spans="1:12" s="36" customFormat="1" x14ac:dyDescent="0.2">
      <c r="A83" s="29" t="s">
        <v>143</v>
      </c>
      <c r="B83" s="22">
        <v>9260</v>
      </c>
      <c r="C83" s="26" t="s">
        <v>17</v>
      </c>
      <c r="D83" s="13">
        <v>1000</v>
      </c>
      <c r="E83" s="26" t="s">
        <v>17</v>
      </c>
      <c r="F83" s="9">
        <v>1500</v>
      </c>
      <c r="G83" s="26" t="s">
        <v>17</v>
      </c>
      <c r="H83" s="20">
        <v>3000</v>
      </c>
      <c r="I83" s="31" t="s">
        <v>11</v>
      </c>
      <c r="J83" s="14"/>
      <c r="K83" s="3"/>
      <c r="L83" s="34"/>
    </row>
    <row r="84" spans="1:12" s="36" customFormat="1" x14ac:dyDescent="0.2">
      <c r="A84" s="28" t="s">
        <v>144</v>
      </c>
      <c r="B84" s="23">
        <v>4613</v>
      </c>
      <c r="C84" s="24" t="s">
        <v>17</v>
      </c>
      <c r="D84" s="10">
        <v>1150</v>
      </c>
      <c r="E84" s="24" t="s">
        <v>17</v>
      </c>
      <c r="F84" s="11">
        <v>1650</v>
      </c>
      <c r="G84" s="24" t="s">
        <v>17</v>
      </c>
      <c r="H84" s="19">
        <v>4300</v>
      </c>
      <c r="I84" s="30" t="s">
        <v>11</v>
      </c>
      <c r="J84" s="12"/>
      <c r="K84" s="3"/>
      <c r="L84" s="34"/>
    </row>
    <row r="85" spans="1:12" s="36" customFormat="1" ht="25.5" x14ac:dyDescent="0.2">
      <c r="A85" s="29" t="s">
        <v>145</v>
      </c>
      <c r="B85" s="22">
        <v>51254</v>
      </c>
      <c r="C85" s="26" t="s">
        <v>10</v>
      </c>
      <c r="D85" s="13">
        <v>800</v>
      </c>
      <c r="E85" s="26" t="s">
        <v>10</v>
      </c>
      <c r="F85" s="9">
        <v>800</v>
      </c>
      <c r="G85" s="26" t="s">
        <v>10</v>
      </c>
      <c r="H85" s="20">
        <v>1200</v>
      </c>
      <c r="I85" s="31" t="s">
        <v>11</v>
      </c>
      <c r="J85" s="14" t="s">
        <v>146</v>
      </c>
      <c r="K85" s="3"/>
      <c r="L85" s="34"/>
    </row>
    <row r="86" spans="1:12" s="36" customFormat="1" ht="25.5" x14ac:dyDescent="0.2">
      <c r="A86" s="28" t="s">
        <v>147</v>
      </c>
      <c r="B86" s="23">
        <v>6800</v>
      </c>
      <c r="C86" s="24" t="s">
        <v>10</v>
      </c>
      <c r="D86" s="10">
        <v>920</v>
      </c>
      <c r="E86" s="24" t="s">
        <v>10</v>
      </c>
      <c r="F86" s="11">
        <v>1220</v>
      </c>
      <c r="G86" s="24" t="s">
        <v>10</v>
      </c>
      <c r="H86" s="19">
        <v>3750</v>
      </c>
      <c r="I86" s="30" t="s">
        <v>11</v>
      </c>
      <c r="J86" s="12" t="s">
        <v>148</v>
      </c>
      <c r="K86" s="3"/>
      <c r="L86" s="34"/>
    </row>
    <row r="87" spans="1:12" s="36" customFormat="1" ht="25.5" x14ac:dyDescent="0.2">
      <c r="A87" s="29" t="s">
        <v>149</v>
      </c>
      <c r="B87" s="22">
        <v>27475</v>
      </c>
      <c r="C87" s="26" t="s">
        <v>10</v>
      </c>
      <c r="D87" s="13">
        <v>650</v>
      </c>
      <c r="E87" s="26" t="s">
        <v>10</v>
      </c>
      <c r="F87" s="9">
        <v>950</v>
      </c>
      <c r="G87" s="26" t="s">
        <v>10</v>
      </c>
      <c r="H87" s="20">
        <v>2600</v>
      </c>
      <c r="I87" s="31" t="s">
        <v>11</v>
      </c>
      <c r="J87" s="14" t="s">
        <v>150</v>
      </c>
      <c r="K87" s="3"/>
      <c r="L87" s="34"/>
    </row>
    <row r="88" spans="1:12" s="36" customFormat="1" x14ac:dyDescent="0.2">
      <c r="A88" s="28" t="s">
        <v>151</v>
      </c>
      <c r="B88" s="23">
        <v>4978</v>
      </c>
      <c r="C88" s="24" t="s">
        <v>17</v>
      </c>
      <c r="D88" s="10">
        <v>1500</v>
      </c>
      <c r="E88" s="24" t="s">
        <v>17</v>
      </c>
      <c r="F88" s="11">
        <v>2000</v>
      </c>
      <c r="G88" s="24" t="s">
        <v>17</v>
      </c>
      <c r="H88" s="19">
        <v>3000</v>
      </c>
      <c r="I88" s="30" t="s">
        <v>11</v>
      </c>
      <c r="J88" s="12"/>
      <c r="K88" s="3"/>
      <c r="L88" s="34"/>
    </row>
    <row r="89" spans="1:12" s="36" customFormat="1" ht="25.5" x14ac:dyDescent="0.2">
      <c r="A89" s="29" t="s">
        <v>152</v>
      </c>
      <c r="B89" s="22">
        <v>3167</v>
      </c>
      <c r="C89" s="26" t="s">
        <v>10</v>
      </c>
      <c r="D89" s="13">
        <v>500</v>
      </c>
      <c r="E89" s="26" t="s">
        <v>10</v>
      </c>
      <c r="F89" s="9" t="s">
        <v>29</v>
      </c>
      <c r="G89" s="26" t="s">
        <v>10</v>
      </c>
      <c r="H89" s="20" t="s">
        <v>29</v>
      </c>
      <c r="I89" s="31" t="s">
        <v>11</v>
      </c>
      <c r="J89" s="14" t="s">
        <v>153</v>
      </c>
      <c r="K89" s="3"/>
      <c r="L89" s="34"/>
    </row>
    <row r="90" spans="1:12" s="36" customFormat="1" x14ac:dyDescent="0.2">
      <c r="A90" s="28" t="s">
        <v>154</v>
      </c>
      <c r="B90" s="23">
        <v>940</v>
      </c>
      <c r="C90" s="24" t="s">
        <v>17</v>
      </c>
      <c r="D90" s="10">
        <v>1155</v>
      </c>
      <c r="E90" s="24" t="s">
        <v>17</v>
      </c>
      <c r="F90" s="11">
        <v>1735</v>
      </c>
      <c r="G90" s="24" t="s">
        <v>17</v>
      </c>
      <c r="H90" s="19">
        <v>2890</v>
      </c>
      <c r="I90" s="30" t="s">
        <v>11</v>
      </c>
      <c r="J90" s="12"/>
      <c r="K90" s="3"/>
      <c r="L90" s="34"/>
    </row>
    <row r="91" spans="1:12" s="36" customFormat="1" ht="25.5" x14ac:dyDescent="0.2">
      <c r="A91" s="29" t="s">
        <v>155</v>
      </c>
      <c r="B91" s="22">
        <v>17242</v>
      </c>
      <c r="C91" s="26" t="s">
        <v>10</v>
      </c>
      <c r="D91" s="13">
        <v>650</v>
      </c>
      <c r="E91" s="26" t="s">
        <v>10</v>
      </c>
      <c r="F91" s="9">
        <v>950</v>
      </c>
      <c r="G91" s="26" t="s">
        <v>10</v>
      </c>
      <c r="H91" s="20">
        <v>2600</v>
      </c>
      <c r="I91" s="31" t="s">
        <v>11</v>
      </c>
      <c r="J91" s="14" t="s">
        <v>150</v>
      </c>
      <c r="K91" s="3"/>
      <c r="L91" s="34"/>
    </row>
    <row r="92" spans="1:12" s="36" customFormat="1" x14ac:dyDescent="0.2">
      <c r="A92" s="28" t="s">
        <v>156</v>
      </c>
      <c r="B92" s="23">
        <v>3805</v>
      </c>
      <c r="C92" s="24" t="s">
        <v>48</v>
      </c>
      <c r="D92" s="10" t="s">
        <v>55</v>
      </c>
      <c r="E92" s="24" t="s">
        <v>48</v>
      </c>
      <c r="F92" s="11" t="s">
        <v>55</v>
      </c>
      <c r="G92" s="24" t="s">
        <v>48</v>
      </c>
      <c r="H92" s="19" t="s">
        <v>55</v>
      </c>
      <c r="I92" s="30" t="s">
        <v>11</v>
      </c>
      <c r="J92" s="12"/>
      <c r="K92" s="3"/>
      <c r="L92" s="34"/>
    </row>
    <row r="93" spans="1:12" s="36" customFormat="1" x14ac:dyDescent="0.2">
      <c r="A93" s="29" t="s">
        <v>157</v>
      </c>
      <c r="B93" s="22">
        <v>18931</v>
      </c>
      <c r="C93" s="26" t="s">
        <v>25</v>
      </c>
      <c r="D93" s="13">
        <v>1000</v>
      </c>
      <c r="E93" s="26" t="s">
        <v>25</v>
      </c>
      <c r="F93" s="9">
        <v>1000</v>
      </c>
      <c r="G93" s="26" t="s">
        <v>25</v>
      </c>
      <c r="H93" s="20">
        <v>1000</v>
      </c>
      <c r="I93" s="31" t="s">
        <v>11</v>
      </c>
      <c r="J93" s="14"/>
      <c r="K93" s="3"/>
      <c r="L93" s="34"/>
    </row>
    <row r="94" spans="1:12" s="36" customFormat="1" ht="25.5" x14ac:dyDescent="0.2">
      <c r="A94" s="28" t="s">
        <v>158</v>
      </c>
      <c r="B94" s="23">
        <v>3558</v>
      </c>
      <c r="C94" s="24" t="s">
        <v>10</v>
      </c>
      <c r="D94" s="10">
        <v>1750</v>
      </c>
      <c r="E94" s="24" t="s">
        <v>10</v>
      </c>
      <c r="F94" s="11">
        <v>2000</v>
      </c>
      <c r="G94" s="24" t="s">
        <v>10</v>
      </c>
      <c r="H94" s="19">
        <v>3900</v>
      </c>
      <c r="I94" s="30" t="s">
        <v>11</v>
      </c>
      <c r="J94" s="12" t="s">
        <v>159</v>
      </c>
      <c r="K94" s="3"/>
      <c r="L94" s="34"/>
    </row>
    <row r="95" spans="1:12" s="36" customFormat="1" ht="25.5" x14ac:dyDescent="0.2">
      <c r="A95" s="29" t="s">
        <v>160</v>
      </c>
      <c r="B95" s="22">
        <v>3361</v>
      </c>
      <c r="C95" s="26" t="s">
        <v>10</v>
      </c>
      <c r="D95" s="13">
        <v>1000</v>
      </c>
      <c r="E95" s="26" t="s">
        <v>10</v>
      </c>
      <c r="F95" s="9">
        <v>1000</v>
      </c>
      <c r="G95" s="26" t="s">
        <v>10</v>
      </c>
      <c r="H95" s="20">
        <v>1500</v>
      </c>
      <c r="I95" s="31" t="s">
        <v>11</v>
      </c>
      <c r="J95" s="14" t="s">
        <v>161</v>
      </c>
      <c r="K95" s="3"/>
      <c r="L95" s="34"/>
    </row>
    <row r="96" spans="1:12" s="36" customFormat="1" x14ac:dyDescent="0.2">
      <c r="A96" s="28" t="s">
        <v>162</v>
      </c>
      <c r="B96" s="23">
        <v>31727</v>
      </c>
      <c r="C96" s="24" t="s">
        <v>17</v>
      </c>
      <c r="D96" s="10">
        <v>960</v>
      </c>
      <c r="E96" s="24" t="s">
        <v>17</v>
      </c>
      <c r="F96" s="11">
        <v>1190</v>
      </c>
      <c r="G96" s="24" t="s">
        <v>17</v>
      </c>
      <c r="H96" s="19">
        <v>2840</v>
      </c>
      <c r="I96" s="30" t="s">
        <v>11</v>
      </c>
      <c r="J96" s="12"/>
      <c r="K96" s="3"/>
      <c r="L96" s="34"/>
    </row>
    <row r="97" spans="1:12" s="36" customFormat="1" x14ac:dyDescent="0.2">
      <c r="A97" s="29" t="s">
        <v>163</v>
      </c>
      <c r="B97" s="22">
        <v>1973</v>
      </c>
      <c r="C97" s="26" t="s">
        <v>17</v>
      </c>
      <c r="D97" s="13">
        <v>950</v>
      </c>
      <c r="E97" s="26" t="s">
        <v>17</v>
      </c>
      <c r="F97" s="9">
        <v>1200</v>
      </c>
      <c r="G97" s="26"/>
      <c r="H97" s="20"/>
      <c r="I97" s="31" t="s">
        <v>11</v>
      </c>
      <c r="J97" s="14"/>
      <c r="K97" s="3"/>
      <c r="L97" s="34"/>
    </row>
    <row r="98" spans="1:12" s="36" customFormat="1" x14ac:dyDescent="0.2">
      <c r="A98" s="28" t="s">
        <v>164</v>
      </c>
      <c r="B98" s="23">
        <v>3643</v>
      </c>
      <c r="C98" s="24" t="s">
        <v>17</v>
      </c>
      <c r="D98" s="10">
        <v>800</v>
      </c>
      <c r="E98" s="24" t="s">
        <v>17</v>
      </c>
      <c r="F98" s="11">
        <v>1400</v>
      </c>
      <c r="G98" s="24" t="s">
        <v>17</v>
      </c>
      <c r="H98" s="19">
        <v>2600</v>
      </c>
      <c r="I98" s="30" t="s">
        <v>11</v>
      </c>
      <c r="J98" s="12"/>
      <c r="K98" s="3"/>
      <c r="L98" s="34"/>
    </row>
    <row r="99" spans="1:12" s="36" customFormat="1" x14ac:dyDescent="0.2">
      <c r="A99" s="29" t="s">
        <v>165</v>
      </c>
      <c r="B99" s="22">
        <v>980</v>
      </c>
      <c r="C99" s="26" t="s">
        <v>25</v>
      </c>
      <c r="D99" s="13">
        <v>850</v>
      </c>
      <c r="E99" s="26" t="s">
        <v>25</v>
      </c>
      <c r="F99" s="9">
        <v>850</v>
      </c>
      <c r="G99" s="26" t="s">
        <v>25</v>
      </c>
      <c r="H99" s="20">
        <v>850</v>
      </c>
      <c r="I99" s="31" t="s">
        <v>11</v>
      </c>
      <c r="J99" s="14"/>
      <c r="K99" s="3"/>
      <c r="L99" s="34"/>
    </row>
    <row r="100" spans="1:12" s="36" customFormat="1" x14ac:dyDescent="0.2">
      <c r="A100" s="28" t="s">
        <v>166</v>
      </c>
      <c r="B100" s="23">
        <v>2638</v>
      </c>
      <c r="C100" s="24" t="s">
        <v>17</v>
      </c>
      <c r="D100" s="10">
        <v>4700</v>
      </c>
      <c r="E100" s="24" t="s">
        <v>17</v>
      </c>
      <c r="F100" s="11">
        <v>4900</v>
      </c>
      <c r="G100" s="24" t="s">
        <v>17</v>
      </c>
      <c r="H100" s="19">
        <v>7500</v>
      </c>
      <c r="I100" s="30" t="s">
        <v>11</v>
      </c>
      <c r="J100" s="12"/>
      <c r="K100" s="3"/>
      <c r="L100" s="34"/>
    </row>
    <row r="101" spans="1:12" s="36" customFormat="1" ht="25.5" x14ac:dyDescent="0.2">
      <c r="A101" s="29" t="s">
        <v>167</v>
      </c>
      <c r="B101" s="22">
        <v>4864</v>
      </c>
      <c r="C101" s="26" t="s">
        <v>10</v>
      </c>
      <c r="D101" s="13">
        <v>550</v>
      </c>
      <c r="E101" s="26" t="s">
        <v>10</v>
      </c>
      <c r="F101" s="9">
        <v>1000</v>
      </c>
      <c r="G101" s="26" t="s">
        <v>10</v>
      </c>
      <c r="H101" s="20" t="s">
        <v>14</v>
      </c>
      <c r="I101" s="31" t="s">
        <v>11</v>
      </c>
      <c r="J101" s="14" t="s">
        <v>168</v>
      </c>
      <c r="K101" s="3"/>
      <c r="L101" s="34"/>
    </row>
    <row r="102" spans="1:12" s="36" customFormat="1" x14ac:dyDescent="0.2">
      <c r="A102" s="28" t="s">
        <v>169</v>
      </c>
      <c r="B102" s="23">
        <v>1100</v>
      </c>
      <c r="C102" s="24" t="s">
        <v>25</v>
      </c>
      <c r="D102" s="10">
        <v>1000</v>
      </c>
      <c r="E102" s="24" t="s">
        <v>25</v>
      </c>
      <c r="F102" s="11">
        <v>1500</v>
      </c>
      <c r="G102" s="24" t="s">
        <v>25</v>
      </c>
      <c r="H102" s="19">
        <v>1500</v>
      </c>
      <c r="I102" s="30" t="s">
        <v>11</v>
      </c>
      <c r="J102" s="12"/>
      <c r="K102" s="3"/>
      <c r="L102" s="34"/>
    </row>
    <row r="103" spans="1:12" s="36" customFormat="1" ht="25.5" x14ac:dyDescent="0.2">
      <c r="A103" s="29" t="s">
        <v>170</v>
      </c>
      <c r="B103" s="22">
        <v>821</v>
      </c>
      <c r="C103" s="26" t="s">
        <v>17</v>
      </c>
      <c r="D103" s="13">
        <v>750</v>
      </c>
      <c r="E103" s="26" t="s">
        <v>17</v>
      </c>
      <c r="F103" s="9">
        <v>1000</v>
      </c>
      <c r="G103" s="26" t="s">
        <v>17</v>
      </c>
      <c r="H103" s="20">
        <v>2500</v>
      </c>
      <c r="I103" s="31" t="s">
        <v>11</v>
      </c>
      <c r="J103" s="14" t="s">
        <v>171</v>
      </c>
      <c r="K103" s="3"/>
      <c r="L103" s="34"/>
    </row>
    <row r="104" spans="1:12" s="36" customFormat="1" ht="38.25" x14ac:dyDescent="0.2">
      <c r="A104" s="28" t="s">
        <v>172</v>
      </c>
      <c r="B104" s="23">
        <v>13000</v>
      </c>
      <c r="C104" s="24" t="s">
        <v>17</v>
      </c>
      <c r="D104" s="10">
        <v>800</v>
      </c>
      <c r="E104" s="24" t="s">
        <v>17</v>
      </c>
      <c r="F104" s="11">
        <v>1000</v>
      </c>
      <c r="G104" s="24" t="s">
        <v>107</v>
      </c>
      <c r="H104" s="19" t="s">
        <v>173</v>
      </c>
      <c r="I104" s="30" t="s">
        <v>11</v>
      </c>
      <c r="J104" s="12" t="s">
        <v>174</v>
      </c>
      <c r="K104" s="3"/>
      <c r="L104" s="34"/>
    </row>
    <row r="105" spans="1:12" s="36" customFormat="1" x14ac:dyDescent="0.2">
      <c r="A105" s="29" t="s">
        <v>175</v>
      </c>
      <c r="B105" s="22">
        <v>515</v>
      </c>
      <c r="C105" s="26" t="s">
        <v>10</v>
      </c>
      <c r="D105" s="13">
        <v>1450</v>
      </c>
      <c r="E105" s="26" t="s">
        <v>10</v>
      </c>
      <c r="F105" s="9">
        <v>1750</v>
      </c>
      <c r="G105" s="26" t="s">
        <v>10</v>
      </c>
      <c r="H105" s="20" t="s">
        <v>55</v>
      </c>
      <c r="I105" s="31" t="s">
        <v>11</v>
      </c>
      <c r="J105" s="14"/>
      <c r="K105" s="3"/>
      <c r="L105" s="34"/>
    </row>
    <row r="106" spans="1:12" s="36" customFormat="1" ht="63.75" x14ac:dyDescent="0.2">
      <c r="A106" s="28" t="s">
        <v>176</v>
      </c>
      <c r="B106" s="23">
        <v>31008</v>
      </c>
      <c r="C106" s="24" t="s">
        <v>10</v>
      </c>
      <c r="D106" s="10">
        <v>1313</v>
      </c>
      <c r="E106" s="24" t="s">
        <v>10</v>
      </c>
      <c r="F106" s="11">
        <v>1743</v>
      </c>
      <c r="G106" s="24" t="s">
        <v>10</v>
      </c>
      <c r="H106" s="19" t="s">
        <v>14</v>
      </c>
      <c r="I106" s="30" t="s">
        <v>11</v>
      </c>
      <c r="J106" s="12" t="s">
        <v>177</v>
      </c>
      <c r="K106" s="3"/>
      <c r="L106" s="34"/>
    </row>
    <row r="107" spans="1:12" s="36" customFormat="1" ht="25.5" x14ac:dyDescent="0.2">
      <c r="A107" s="29" t="s">
        <v>178</v>
      </c>
      <c r="B107" s="22">
        <v>15102</v>
      </c>
      <c r="C107" s="26" t="s">
        <v>10</v>
      </c>
      <c r="D107" s="13">
        <v>950</v>
      </c>
      <c r="E107" s="26" t="s">
        <v>10</v>
      </c>
      <c r="F107" s="9">
        <v>1300</v>
      </c>
      <c r="G107" s="26" t="s">
        <v>10</v>
      </c>
      <c r="H107" s="20">
        <v>2500</v>
      </c>
      <c r="I107" s="31" t="s">
        <v>11</v>
      </c>
      <c r="J107" s="14" t="s">
        <v>179</v>
      </c>
      <c r="K107" s="3"/>
      <c r="L107" s="34"/>
    </row>
    <row r="108" spans="1:12" s="36" customFormat="1" x14ac:dyDescent="0.2">
      <c r="A108" s="28" t="s">
        <v>180</v>
      </c>
      <c r="B108" s="23">
        <v>34073</v>
      </c>
      <c r="C108" s="24" t="s">
        <v>17</v>
      </c>
      <c r="D108" s="10">
        <v>973</v>
      </c>
      <c r="E108" s="24" t="s">
        <v>17</v>
      </c>
      <c r="F108" s="11">
        <v>953</v>
      </c>
      <c r="G108" s="24" t="s">
        <v>17</v>
      </c>
      <c r="H108" s="19">
        <v>1243</v>
      </c>
      <c r="I108" s="30" t="s">
        <v>11</v>
      </c>
      <c r="J108" s="12"/>
      <c r="K108" s="3"/>
      <c r="L108" s="34"/>
    </row>
    <row r="109" spans="1:12" s="36" customFormat="1" ht="38.25" x14ac:dyDescent="0.2">
      <c r="A109" s="29" t="s">
        <v>181</v>
      </c>
      <c r="B109" s="22">
        <v>38003</v>
      </c>
      <c r="C109" s="26" t="s">
        <v>104</v>
      </c>
      <c r="D109" s="13">
        <v>1000</v>
      </c>
      <c r="E109" s="26" t="s">
        <v>104</v>
      </c>
      <c r="F109" s="9">
        <v>1000</v>
      </c>
      <c r="G109" s="26" t="s">
        <v>104</v>
      </c>
      <c r="H109" s="20">
        <v>1000</v>
      </c>
      <c r="I109" s="31" t="s">
        <v>11</v>
      </c>
      <c r="J109" s="14" t="s">
        <v>182</v>
      </c>
      <c r="K109" s="3"/>
      <c r="L109" s="34"/>
    </row>
    <row r="110" spans="1:12" s="36" customFormat="1" ht="25.5" x14ac:dyDescent="0.2">
      <c r="A110" s="28" t="s">
        <v>183</v>
      </c>
      <c r="B110" s="23">
        <v>9420</v>
      </c>
      <c r="C110" s="24" t="s">
        <v>10</v>
      </c>
      <c r="D110" s="10">
        <v>700</v>
      </c>
      <c r="E110" s="24" t="s">
        <v>10</v>
      </c>
      <c r="F110" s="11">
        <v>900</v>
      </c>
      <c r="G110" s="24" t="s">
        <v>10</v>
      </c>
      <c r="H110" s="19" t="s">
        <v>29</v>
      </c>
      <c r="I110" s="30" t="s">
        <v>11</v>
      </c>
      <c r="J110" s="12" t="s">
        <v>184</v>
      </c>
      <c r="K110" s="3"/>
      <c r="L110" s="34"/>
    </row>
    <row r="111" spans="1:12" s="36" customFormat="1" x14ac:dyDescent="0.2">
      <c r="A111" s="29" t="s">
        <v>185</v>
      </c>
      <c r="B111" s="22">
        <v>38845</v>
      </c>
      <c r="C111" s="26" t="s">
        <v>10</v>
      </c>
      <c r="D111" s="13">
        <v>1000</v>
      </c>
      <c r="E111" s="26" t="s">
        <v>48</v>
      </c>
      <c r="F111" s="9" t="s">
        <v>14</v>
      </c>
      <c r="G111" s="26" t="s">
        <v>48</v>
      </c>
      <c r="H111" s="20" t="s">
        <v>14</v>
      </c>
      <c r="I111" s="31" t="s">
        <v>60</v>
      </c>
      <c r="J111" s="14"/>
      <c r="K111" s="3"/>
      <c r="L111" s="34"/>
    </row>
    <row r="112" spans="1:12" s="36" customFormat="1" x14ac:dyDescent="0.2">
      <c r="A112" s="28" t="s">
        <v>186</v>
      </c>
      <c r="B112" s="23">
        <v>1575</v>
      </c>
      <c r="C112" s="24" t="s">
        <v>17</v>
      </c>
      <c r="D112" s="10">
        <v>600</v>
      </c>
      <c r="E112" s="24" t="s">
        <v>17</v>
      </c>
      <c r="F112" s="11">
        <v>750</v>
      </c>
      <c r="G112" s="24" t="s">
        <v>48</v>
      </c>
      <c r="H112" s="19" t="s">
        <v>14</v>
      </c>
      <c r="I112" s="30" t="s">
        <v>11</v>
      </c>
      <c r="J112" s="12"/>
      <c r="K112" s="3"/>
      <c r="L112" s="34"/>
    </row>
    <row r="113" spans="1:12" s="36" customFormat="1" x14ac:dyDescent="0.2">
      <c r="A113" s="29" t="s">
        <v>187</v>
      </c>
      <c r="B113" s="22">
        <v>17216</v>
      </c>
      <c r="C113" s="26" t="s">
        <v>17</v>
      </c>
      <c r="D113" s="13">
        <v>900</v>
      </c>
      <c r="E113" s="26" t="s">
        <v>17</v>
      </c>
      <c r="F113" s="9">
        <v>1100</v>
      </c>
      <c r="G113" s="26" t="s">
        <v>17</v>
      </c>
      <c r="H113" s="20">
        <v>3000</v>
      </c>
      <c r="I113" s="31" t="s">
        <v>11</v>
      </c>
      <c r="J113" s="14"/>
      <c r="K113" s="3"/>
      <c r="L113" s="34"/>
    </row>
    <row r="114" spans="1:12" s="36" customFormat="1" ht="25.5" x14ac:dyDescent="0.2">
      <c r="A114" s="28" t="s">
        <v>188</v>
      </c>
      <c r="B114" s="23">
        <v>4217</v>
      </c>
      <c r="C114" s="24" t="s">
        <v>10</v>
      </c>
      <c r="D114" s="10">
        <v>575</v>
      </c>
      <c r="E114" s="24" t="s">
        <v>10</v>
      </c>
      <c r="F114" s="11">
        <v>925</v>
      </c>
      <c r="G114" s="24" t="s">
        <v>10</v>
      </c>
      <c r="H114" s="19">
        <v>2075</v>
      </c>
      <c r="I114" s="30" t="s">
        <v>11</v>
      </c>
      <c r="J114" s="12" t="s">
        <v>189</v>
      </c>
      <c r="K114" s="3"/>
      <c r="L114" s="34"/>
    </row>
    <row r="115" spans="1:12" s="36" customFormat="1" ht="25.5" x14ac:dyDescent="0.2">
      <c r="A115" s="29" t="s">
        <v>190</v>
      </c>
      <c r="B115" s="22">
        <v>3125</v>
      </c>
      <c r="C115" s="26" t="s">
        <v>10</v>
      </c>
      <c r="D115" s="13">
        <v>580</v>
      </c>
      <c r="E115" s="26" t="s">
        <v>10</v>
      </c>
      <c r="F115" s="9">
        <v>590</v>
      </c>
      <c r="G115" s="26" t="s">
        <v>10</v>
      </c>
      <c r="H115" s="20">
        <v>3625</v>
      </c>
      <c r="I115" s="31" t="s">
        <v>11</v>
      </c>
      <c r="J115" s="14" t="s">
        <v>191</v>
      </c>
      <c r="K115" s="3"/>
      <c r="L115" s="34"/>
    </row>
    <row r="116" spans="1:12" s="36" customFormat="1" ht="25.5" x14ac:dyDescent="0.2">
      <c r="A116" s="28" t="s">
        <v>192</v>
      </c>
      <c r="B116" s="23">
        <v>6060</v>
      </c>
      <c r="C116" s="24" t="s">
        <v>10</v>
      </c>
      <c r="D116" s="10">
        <v>800</v>
      </c>
      <c r="E116" s="24" t="s">
        <v>10</v>
      </c>
      <c r="F116" s="11">
        <v>1000</v>
      </c>
      <c r="G116" s="24" t="s">
        <v>10</v>
      </c>
      <c r="H116" s="19" t="s">
        <v>55</v>
      </c>
      <c r="I116" s="30" t="s">
        <v>11</v>
      </c>
      <c r="J116" s="12" t="s">
        <v>119</v>
      </c>
      <c r="K116" s="3"/>
      <c r="L116" s="34"/>
    </row>
    <row r="117" spans="1:12" s="36" customFormat="1" ht="76.5" x14ac:dyDescent="0.2">
      <c r="A117" s="29" t="s">
        <v>193</v>
      </c>
      <c r="B117" s="22">
        <v>30070</v>
      </c>
      <c r="C117" s="26" t="s">
        <v>194</v>
      </c>
      <c r="D117" s="13">
        <v>500</v>
      </c>
      <c r="E117" s="26" t="s">
        <v>194</v>
      </c>
      <c r="F117" s="9">
        <v>650</v>
      </c>
      <c r="G117" s="26" t="s">
        <v>194</v>
      </c>
      <c r="H117" s="20">
        <v>1200</v>
      </c>
      <c r="I117" s="31" t="s">
        <v>11</v>
      </c>
      <c r="J117" s="14" t="s">
        <v>195</v>
      </c>
      <c r="K117" s="3"/>
      <c r="L117" s="34"/>
    </row>
    <row r="118" spans="1:12" s="36" customFormat="1" ht="25.5" x14ac:dyDescent="0.2">
      <c r="A118" s="28" t="s">
        <v>196</v>
      </c>
      <c r="B118" s="23">
        <v>1106</v>
      </c>
      <c r="C118" s="24" t="s">
        <v>10</v>
      </c>
      <c r="D118" s="10">
        <v>1000</v>
      </c>
      <c r="E118" s="24" t="s">
        <v>10</v>
      </c>
      <c r="F118" s="11">
        <v>1150</v>
      </c>
      <c r="G118" s="24" t="s">
        <v>10</v>
      </c>
      <c r="H118" s="19" t="s">
        <v>55</v>
      </c>
      <c r="I118" s="30" t="s">
        <v>11</v>
      </c>
      <c r="J118" s="12" t="s">
        <v>197</v>
      </c>
      <c r="K118" s="3"/>
      <c r="L118" s="34"/>
    </row>
    <row r="119" spans="1:12" s="36" customFormat="1" ht="25.5" x14ac:dyDescent="0.2">
      <c r="A119" s="29" t="s">
        <v>198</v>
      </c>
      <c r="B119" s="22">
        <v>20523</v>
      </c>
      <c r="C119" s="26" t="s">
        <v>10</v>
      </c>
      <c r="D119" s="13">
        <v>830</v>
      </c>
      <c r="E119" s="26" t="s">
        <v>10</v>
      </c>
      <c r="F119" s="9">
        <v>1930</v>
      </c>
      <c r="G119" s="26" t="s">
        <v>10</v>
      </c>
      <c r="H119" s="20">
        <v>3721</v>
      </c>
      <c r="I119" s="31" t="s">
        <v>11</v>
      </c>
      <c r="J119" s="14" t="s">
        <v>199</v>
      </c>
      <c r="K119" s="3"/>
      <c r="L119" s="34"/>
    </row>
    <row r="120" spans="1:12" s="36" customFormat="1" ht="25.5" x14ac:dyDescent="0.2">
      <c r="A120" s="28" t="s">
        <v>200</v>
      </c>
      <c r="B120" s="23">
        <v>7051</v>
      </c>
      <c r="C120" s="24" t="s">
        <v>10</v>
      </c>
      <c r="D120" s="10">
        <v>900</v>
      </c>
      <c r="E120" s="24" t="s">
        <v>10</v>
      </c>
      <c r="F120" s="11">
        <v>1100</v>
      </c>
      <c r="G120" s="24" t="s">
        <v>10</v>
      </c>
      <c r="H120" s="19" t="s">
        <v>201</v>
      </c>
      <c r="I120" s="30" t="s">
        <v>11</v>
      </c>
      <c r="J120" s="12"/>
      <c r="K120" s="3"/>
      <c r="L120" s="34"/>
    </row>
    <row r="121" spans="1:12" s="36" customFormat="1" ht="25.5" x14ac:dyDescent="0.2">
      <c r="A121" s="29" t="s">
        <v>202</v>
      </c>
      <c r="B121" s="22" t="s">
        <v>461</v>
      </c>
      <c r="C121" s="26" t="s">
        <v>203</v>
      </c>
      <c r="D121" s="13">
        <v>950</v>
      </c>
      <c r="E121" s="26" t="s">
        <v>194</v>
      </c>
      <c r="F121" s="9">
        <v>1165</v>
      </c>
      <c r="G121" s="26" t="s">
        <v>194</v>
      </c>
      <c r="H121" s="20" t="s">
        <v>204</v>
      </c>
      <c r="I121" s="31" t="s">
        <v>11</v>
      </c>
      <c r="J121" s="14" t="s">
        <v>205</v>
      </c>
      <c r="K121" s="3"/>
      <c r="L121" s="34"/>
    </row>
    <row r="122" spans="1:12" s="36" customFormat="1" ht="25.5" x14ac:dyDescent="0.2">
      <c r="A122" s="28" t="s">
        <v>206</v>
      </c>
      <c r="B122" s="23">
        <v>903</v>
      </c>
      <c r="C122" s="24" t="s">
        <v>194</v>
      </c>
      <c r="D122" s="10">
        <v>1475</v>
      </c>
      <c r="E122" s="24"/>
      <c r="F122" s="11"/>
      <c r="G122" s="24" t="s">
        <v>194</v>
      </c>
      <c r="H122" s="19">
        <v>1875</v>
      </c>
      <c r="I122" s="30" t="s">
        <v>11</v>
      </c>
      <c r="J122" s="12" t="s">
        <v>207</v>
      </c>
      <c r="K122" s="3"/>
      <c r="L122" s="34"/>
    </row>
    <row r="123" spans="1:12" s="36" customFormat="1" ht="51" x14ac:dyDescent="0.2">
      <c r="A123" s="29" t="s">
        <v>208</v>
      </c>
      <c r="B123" s="22">
        <v>83300</v>
      </c>
      <c r="C123" s="26" t="s">
        <v>10</v>
      </c>
      <c r="D123" s="13">
        <v>4110</v>
      </c>
      <c r="E123" s="26" t="s">
        <v>10</v>
      </c>
      <c r="F123" s="9">
        <v>4280</v>
      </c>
      <c r="G123" s="26" t="s">
        <v>10</v>
      </c>
      <c r="H123" s="20" t="s">
        <v>14</v>
      </c>
      <c r="I123" s="31" t="s">
        <v>11</v>
      </c>
      <c r="J123" s="14" t="s">
        <v>209</v>
      </c>
      <c r="K123" s="3"/>
      <c r="L123" s="34"/>
    </row>
    <row r="124" spans="1:12" s="36" customFormat="1" ht="51" x14ac:dyDescent="0.2">
      <c r="A124" s="28" t="s">
        <v>210</v>
      </c>
      <c r="B124" s="23">
        <v>9800</v>
      </c>
      <c r="C124" s="24" t="s">
        <v>10</v>
      </c>
      <c r="D124" s="10">
        <v>1750</v>
      </c>
      <c r="E124" s="24" t="s">
        <v>10</v>
      </c>
      <c r="F124" s="11" t="s">
        <v>211</v>
      </c>
      <c r="G124" s="24" t="s">
        <v>10</v>
      </c>
      <c r="H124" s="19" t="s">
        <v>211</v>
      </c>
      <c r="I124" s="30" t="s">
        <v>11</v>
      </c>
      <c r="J124" s="12" t="s">
        <v>212</v>
      </c>
      <c r="K124" s="3"/>
      <c r="L124" s="34"/>
    </row>
    <row r="125" spans="1:12" s="36" customFormat="1" x14ac:dyDescent="0.2">
      <c r="A125" s="29" t="s">
        <v>213</v>
      </c>
      <c r="B125" s="22" t="s">
        <v>461</v>
      </c>
      <c r="C125" s="26" t="s">
        <v>17</v>
      </c>
      <c r="D125" s="13">
        <v>850</v>
      </c>
      <c r="E125" s="26" t="s">
        <v>17</v>
      </c>
      <c r="F125" s="9">
        <v>1000</v>
      </c>
      <c r="G125" s="26" t="s">
        <v>17</v>
      </c>
      <c r="H125" s="20">
        <v>3700</v>
      </c>
      <c r="I125" s="31" t="s">
        <v>11</v>
      </c>
      <c r="J125" s="14"/>
      <c r="K125" s="3"/>
      <c r="L125" s="34"/>
    </row>
    <row r="126" spans="1:12" s="36" customFormat="1" x14ac:dyDescent="0.2">
      <c r="A126" s="28" t="s">
        <v>214</v>
      </c>
      <c r="B126" s="23">
        <v>12480</v>
      </c>
      <c r="C126" s="24" t="s">
        <v>17</v>
      </c>
      <c r="D126" s="10">
        <v>1500</v>
      </c>
      <c r="E126" s="24" t="s">
        <v>17</v>
      </c>
      <c r="F126" s="11">
        <v>2500</v>
      </c>
      <c r="G126" s="24" t="s">
        <v>17</v>
      </c>
      <c r="H126" s="19">
        <v>5000</v>
      </c>
      <c r="I126" s="30" t="s">
        <v>11</v>
      </c>
      <c r="J126" s="12"/>
      <c r="K126" s="3"/>
      <c r="L126" s="34"/>
    </row>
    <row r="127" spans="1:12" s="36" customFormat="1" x14ac:dyDescent="0.2">
      <c r="A127" s="29" t="s">
        <v>215</v>
      </c>
      <c r="B127" s="22">
        <v>950</v>
      </c>
      <c r="C127" s="26" t="s">
        <v>25</v>
      </c>
      <c r="D127" s="13">
        <v>1000</v>
      </c>
      <c r="E127" s="26" t="s">
        <v>25</v>
      </c>
      <c r="F127" s="9">
        <v>1000</v>
      </c>
      <c r="G127" s="26" t="s">
        <v>25</v>
      </c>
      <c r="H127" s="20">
        <v>1000</v>
      </c>
      <c r="I127" s="31" t="s">
        <v>11</v>
      </c>
      <c r="J127" s="14"/>
      <c r="K127" s="3"/>
      <c r="L127" s="34"/>
    </row>
    <row r="128" spans="1:12" s="36" customFormat="1" x14ac:dyDescent="0.2">
      <c r="A128" s="28" t="s">
        <v>216</v>
      </c>
      <c r="B128" s="23">
        <v>4401</v>
      </c>
      <c r="C128" s="24" t="s">
        <v>48</v>
      </c>
      <c r="D128" s="10" t="s">
        <v>14</v>
      </c>
      <c r="E128" s="24" t="s">
        <v>48</v>
      </c>
      <c r="F128" s="11" t="s">
        <v>14</v>
      </c>
      <c r="G128" s="24" t="s">
        <v>48</v>
      </c>
      <c r="H128" s="19" t="s">
        <v>14</v>
      </c>
      <c r="I128" s="30" t="s">
        <v>11</v>
      </c>
      <c r="J128" s="12"/>
      <c r="K128" s="3"/>
      <c r="L128" s="34"/>
    </row>
    <row r="129" spans="1:12" s="36" customFormat="1" ht="25.5" x14ac:dyDescent="0.2">
      <c r="A129" s="29" t="s">
        <v>217</v>
      </c>
      <c r="B129" s="22">
        <v>1323</v>
      </c>
      <c r="C129" s="26" t="s">
        <v>10</v>
      </c>
      <c r="D129" s="13">
        <v>1000</v>
      </c>
      <c r="E129" s="26" t="s">
        <v>10</v>
      </c>
      <c r="F129" s="9" t="s">
        <v>14</v>
      </c>
      <c r="G129" s="26" t="s">
        <v>10</v>
      </c>
      <c r="H129" s="20" t="s">
        <v>14</v>
      </c>
      <c r="I129" s="31" t="s">
        <v>11</v>
      </c>
      <c r="J129" s="14" t="s">
        <v>218</v>
      </c>
      <c r="K129" s="3"/>
      <c r="L129" s="34"/>
    </row>
    <row r="130" spans="1:12" s="36" customFormat="1" ht="25.5" x14ac:dyDescent="0.2">
      <c r="A130" s="28" t="s">
        <v>219</v>
      </c>
      <c r="B130" s="23">
        <v>4611</v>
      </c>
      <c r="C130" s="24" t="s">
        <v>10</v>
      </c>
      <c r="D130" s="10">
        <v>750</v>
      </c>
      <c r="E130" s="24" t="s">
        <v>10</v>
      </c>
      <c r="F130" s="11">
        <v>1000</v>
      </c>
      <c r="G130" s="24" t="s">
        <v>10</v>
      </c>
      <c r="H130" s="19">
        <v>1000</v>
      </c>
      <c r="I130" s="30" t="s">
        <v>11</v>
      </c>
      <c r="J130" s="12" t="s">
        <v>220</v>
      </c>
      <c r="K130" s="3"/>
      <c r="L130" s="34"/>
    </row>
    <row r="131" spans="1:12" s="36" customFormat="1" ht="25.5" x14ac:dyDescent="0.2">
      <c r="A131" s="29" t="s">
        <v>221</v>
      </c>
      <c r="B131" s="22">
        <v>540000</v>
      </c>
      <c r="C131" s="26" t="s">
        <v>17</v>
      </c>
      <c r="D131" s="13">
        <v>2900</v>
      </c>
      <c r="E131" s="26" t="s">
        <v>17</v>
      </c>
      <c r="F131" s="9">
        <v>3187</v>
      </c>
      <c r="G131" s="26"/>
      <c r="H131" s="20"/>
      <c r="I131" s="31" t="s">
        <v>11</v>
      </c>
      <c r="J131" s="14" t="s">
        <v>222</v>
      </c>
      <c r="K131" s="3"/>
      <c r="L131" s="34"/>
    </row>
    <row r="132" spans="1:12" s="36" customFormat="1" ht="38.25" x14ac:dyDescent="0.2">
      <c r="A132" s="28" t="s">
        <v>223</v>
      </c>
      <c r="B132" s="23">
        <v>2893</v>
      </c>
      <c r="C132" s="24" t="s">
        <v>10</v>
      </c>
      <c r="D132" s="10">
        <v>1000</v>
      </c>
      <c r="E132" s="24" t="s">
        <v>10</v>
      </c>
      <c r="F132" s="11">
        <v>1200</v>
      </c>
      <c r="G132" s="24" t="s">
        <v>10</v>
      </c>
      <c r="H132" s="19">
        <v>3500</v>
      </c>
      <c r="I132" s="30" t="s">
        <v>11</v>
      </c>
      <c r="J132" s="12" t="s">
        <v>224</v>
      </c>
      <c r="K132" s="3"/>
      <c r="L132" s="34"/>
    </row>
    <row r="133" spans="1:12" s="36" customFormat="1" ht="38.25" x14ac:dyDescent="0.2">
      <c r="A133" s="29" t="s">
        <v>225</v>
      </c>
      <c r="B133" s="22">
        <v>6385</v>
      </c>
      <c r="C133" s="26" t="s">
        <v>10</v>
      </c>
      <c r="D133" s="13">
        <v>1200</v>
      </c>
      <c r="E133" s="26" t="s">
        <v>10</v>
      </c>
      <c r="F133" s="9" t="s">
        <v>14</v>
      </c>
      <c r="G133" s="26" t="s">
        <v>10</v>
      </c>
      <c r="H133" s="20" t="s">
        <v>14</v>
      </c>
      <c r="I133" s="31" t="s">
        <v>11</v>
      </c>
      <c r="J133" s="14" t="s">
        <v>226</v>
      </c>
      <c r="K133" s="3"/>
      <c r="L133" s="34"/>
    </row>
    <row r="134" spans="1:12" s="36" customFormat="1" ht="25.5" x14ac:dyDescent="0.2">
      <c r="A134" s="28" t="s">
        <v>227</v>
      </c>
      <c r="B134" s="23">
        <v>4395</v>
      </c>
      <c r="C134" s="24" t="s">
        <v>10</v>
      </c>
      <c r="D134" s="10">
        <v>900</v>
      </c>
      <c r="E134" s="24" t="s">
        <v>10</v>
      </c>
      <c r="F134" s="11">
        <v>1100</v>
      </c>
      <c r="G134" s="24" t="s">
        <v>10</v>
      </c>
      <c r="H134" s="19">
        <v>3000</v>
      </c>
      <c r="I134" s="30" t="s">
        <v>11</v>
      </c>
      <c r="J134" s="12" t="s">
        <v>228</v>
      </c>
      <c r="K134" s="3"/>
      <c r="L134" s="34"/>
    </row>
    <row r="135" spans="1:12" s="36" customFormat="1" x14ac:dyDescent="0.2">
      <c r="A135" s="29" t="s">
        <v>229</v>
      </c>
      <c r="B135" s="22">
        <v>15202</v>
      </c>
      <c r="C135" s="26" t="s">
        <v>10</v>
      </c>
      <c r="D135" s="13">
        <v>1300</v>
      </c>
      <c r="E135" s="26" t="s">
        <v>10</v>
      </c>
      <c r="F135" s="9">
        <v>1800</v>
      </c>
      <c r="G135" s="26" t="s">
        <v>10</v>
      </c>
      <c r="H135" s="20" t="s">
        <v>14</v>
      </c>
      <c r="I135" s="31" t="s">
        <v>11</v>
      </c>
      <c r="J135" s="14"/>
      <c r="K135" s="3"/>
      <c r="L135" s="34"/>
    </row>
    <row r="136" spans="1:12" s="36" customFormat="1" ht="38.25" x14ac:dyDescent="0.2">
      <c r="A136" s="28" t="s">
        <v>230</v>
      </c>
      <c r="B136" s="23">
        <v>2846</v>
      </c>
      <c r="C136" s="24" t="s">
        <v>107</v>
      </c>
      <c r="D136" s="10">
        <v>1250</v>
      </c>
      <c r="E136" s="24" t="s">
        <v>107</v>
      </c>
      <c r="F136" s="11">
        <v>3500</v>
      </c>
      <c r="G136" s="24" t="s">
        <v>107</v>
      </c>
      <c r="H136" s="19">
        <v>3500</v>
      </c>
      <c r="I136" s="30" t="s">
        <v>11</v>
      </c>
      <c r="J136" s="12" t="s">
        <v>231</v>
      </c>
      <c r="K136" s="3"/>
      <c r="L136" s="34"/>
    </row>
    <row r="137" spans="1:12" s="36" customFormat="1" ht="25.5" x14ac:dyDescent="0.2">
      <c r="A137" s="29" t="s">
        <v>232</v>
      </c>
      <c r="B137" s="22">
        <v>19378</v>
      </c>
      <c r="C137" s="26" t="s">
        <v>17</v>
      </c>
      <c r="D137" s="13">
        <v>650</v>
      </c>
      <c r="E137" s="26" t="s">
        <v>17</v>
      </c>
      <c r="F137" s="9">
        <v>700</v>
      </c>
      <c r="G137" s="26" t="s">
        <v>17</v>
      </c>
      <c r="H137" s="20">
        <v>2175</v>
      </c>
      <c r="I137" s="31" t="s">
        <v>11</v>
      </c>
      <c r="J137" s="14" t="s">
        <v>233</v>
      </c>
      <c r="K137" s="3"/>
      <c r="L137" s="34"/>
    </row>
    <row r="138" spans="1:12" s="36" customFormat="1" ht="25.5" x14ac:dyDescent="0.2">
      <c r="A138" s="28" t="s">
        <v>234</v>
      </c>
      <c r="B138" s="23">
        <v>1565</v>
      </c>
      <c r="C138" s="24" t="s">
        <v>10</v>
      </c>
      <c r="D138" s="10">
        <v>1950</v>
      </c>
      <c r="E138" s="24" t="s">
        <v>10</v>
      </c>
      <c r="F138" s="11">
        <v>2075</v>
      </c>
      <c r="G138" s="24" t="s">
        <v>10</v>
      </c>
      <c r="H138" s="19" t="s">
        <v>235</v>
      </c>
      <c r="I138" s="30" t="s">
        <v>11</v>
      </c>
      <c r="J138" s="12" t="s">
        <v>236</v>
      </c>
      <c r="K138" s="3"/>
      <c r="L138" s="34"/>
    </row>
    <row r="139" spans="1:12" s="36" customFormat="1" x14ac:dyDescent="0.2">
      <c r="A139" s="29" t="s">
        <v>237</v>
      </c>
      <c r="B139" s="22">
        <v>2780</v>
      </c>
      <c r="C139" s="26" t="s">
        <v>17</v>
      </c>
      <c r="D139" s="13">
        <v>500</v>
      </c>
      <c r="E139" s="26" t="s">
        <v>17</v>
      </c>
      <c r="F139" s="9">
        <v>600</v>
      </c>
      <c r="G139" s="26" t="s">
        <v>17</v>
      </c>
      <c r="H139" s="20">
        <v>700</v>
      </c>
      <c r="I139" s="31" t="s">
        <v>11</v>
      </c>
      <c r="J139" s="14"/>
      <c r="K139" s="3"/>
      <c r="L139" s="34"/>
    </row>
    <row r="140" spans="1:12" s="36" customFormat="1" ht="51" x14ac:dyDescent="0.2">
      <c r="A140" s="28" t="s">
        <v>238</v>
      </c>
      <c r="B140" s="23">
        <v>2083</v>
      </c>
      <c r="C140" s="24" t="s">
        <v>10</v>
      </c>
      <c r="D140" s="10" t="s">
        <v>239</v>
      </c>
      <c r="E140" s="24" t="s">
        <v>10</v>
      </c>
      <c r="F140" s="11" t="s">
        <v>240</v>
      </c>
      <c r="G140" s="24"/>
      <c r="H140" s="19"/>
      <c r="I140" s="30" t="s">
        <v>11</v>
      </c>
      <c r="J140" s="12" t="s">
        <v>241</v>
      </c>
      <c r="K140" s="3"/>
      <c r="L140" s="34"/>
    </row>
    <row r="141" spans="1:12" s="36" customFormat="1" x14ac:dyDescent="0.2">
      <c r="A141" s="29" t="s">
        <v>242</v>
      </c>
      <c r="B141" s="22">
        <v>15236</v>
      </c>
      <c r="C141" s="26" t="s">
        <v>10</v>
      </c>
      <c r="D141" s="13">
        <v>500</v>
      </c>
      <c r="E141" s="26" t="s">
        <v>10</v>
      </c>
      <c r="F141" s="9">
        <v>600</v>
      </c>
      <c r="G141" s="26" t="s">
        <v>10</v>
      </c>
      <c r="H141" s="20" t="s">
        <v>243</v>
      </c>
      <c r="I141" s="31" t="s">
        <v>11</v>
      </c>
      <c r="J141" s="14"/>
      <c r="K141" s="3"/>
      <c r="L141" s="34"/>
    </row>
    <row r="142" spans="1:12" s="36" customFormat="1" x14ac:dyDescent="0.2">
      <c r="A142" s="28" t="s">
        <v>244</v>
      </c>
      <c r="B142" s="23">
        <v>6801</v>
      </c>
      <c r="C142" s="24" t="s">
        <v>10</v>
      </c>
      <c r="D142" s="10">
        <v>1000</v>
      </c>
      <c r="E142" s="24" t="s">
        <v>10</v>
      </c>
      <c r="F142" s="11">
        <v>1500</v>
      </c>
      <c r="G142" s="24" t="s">
        <v>10</v>
      </c>
      <c r="H142" s="19" t="s">
        <v>14</v>
      </c>
      <c r="I142" s="30" t="s">
        <v>11</v>
      </c>
      <c r="J142" s="12"/>
      <c r="K142" s="3"/>
      <c r="L142" s="34"/>
    </row>
    <row r="143" spans="1:12" s="36" customFormat="1" x14ac:dyDescent="0.2">
      <c r="A143" s="29" t="s">
        <v>245</v>
      </c>
      <c r="B143" s="22">
        <v>400</v>
      </c>
      <c r="C143" s="26" t="s">
        <v>10</v>
      </c>
      <c r="D143" s="13">
        <v>2000</v>
      </c>
      <c r="E143" s="26" t="s">
        <v>10</v>
      </c>
      <c r="F143" s="9" t="s">
        <v>29</v>
      </c>
      <c r="G143" s="26" t="s">
        <v>10</v>
      </c>
      <c r="H143" s="20" t="s">
        <v>29</v>
      </c>
      <c r="I143" s="31" t="s">
        <v>11</v>
      </c>
      <c r="J143" s="14"/>
      <c r="K143" s="3"/>
      <c r="L143" s="34"/>
    </row>
    <row r="144" spans="1:12" s="36" customFormat="1" x14ac:dyDescent="0.2">
      <c r="A144" s="28" t="s">
        <v>246</v>
      </c>
      <c r="B144" s="23">
        <v>5372</v>
      </c>
      <c r="C144" s="24" t="s">
        <v>17</v>
      </c>
      <c r="D144" s="10">
        <v>1200</v>
      </c>
      <c r="E144" s="24" t="s">
        <v>17</v>
      </c>
      <c r="F144" s="11">
        <v>1300</v>
      </c>
      <c r="G144" s="24" t="s">
        <v>17</v>
      </c>
      <c r="H144" s="19">
        <v>1800</v>
      </c>
      <c r="I144" s="30" t="s">
        <v>11</v>
      </c>
      <c r="J144" s="12"/>
      <c r="K144" s="3"/>
      <c r="L144" s="34"/>
    </row>
    <row r="145" spans="1:12" s="36" customFormat="1" ht="25.5" x14ac:dyDescent="0.2">
      <c r="A145" s="29" t="s">
        <v>247</v>
      </c>
      <c r="B145" s="22">
        <v>20323</v>
      </c>
      <c r="C145" s="26" t="s">
        <v>17</v>
      </c>
      <c r="D145" s="13">
        <v>1100</v>
      </c>
      <c r="E145" s="26" t="s">
        <v>17</v>
      </c>
      <c r="F145" s="9">
        <v>1100</v>
      </c>
      <c r="G145" s="26" t="s">
        <v>17</v>
      </c>
      <c r="H145" s="20">
        <v>1800</v>
      </c>
      <c r="I145" s="31" t="s">
        <v>11</v>
      </c>
      <c r="J145" s="14" t="s">
        <v>248</v>
      </c>
      <c r="K145" s="3"/>
      <c r="L145" s="34"/>
    </row>
    <row r="146" spans="1:12" s="36" customFormat="1" x14ac:dyDescent="0.2">
      <c r="A146" s="28" t="s">
        <v>249</v>
      </c>
      <c r="B146" s="23">
        <v>8140</v>
      </c>
      <c r="C146" s="24" t="s">
        <v>48</v>
      </c>
      <c r="D146" s="10" t="s">
        <v>14</v>
      </c>
      <c r="E146" s="24" t="s">
        <v>48</v>
      </c>
      <c r="F146" s="11" t="s">
        <v>14</v>
      </c>
      <c r="G146" s="24" t="s">
        <v>48</v>
      </c>
      <c r="H146" s="19" t="s">
        <v>14</v>
      </c>
      <c r="I146" s="30" t="s">
        <v>11</v>
      </c>
      <c r="J146" s="12"/>
      <c r="K146" s="3"/>
      <c r="L146" s="34"/>
    </row>
    <row r="147" spans="1:12" s="36" customFormat="1" x14ac:dyDescent="0.2">
      <c r="A147" s="29" t="s">
        <v>250</v>
      </c>
      <c r="B147" s="22">
        <v>13494</v>
      </c>
      <c r="C147" s="26" t="s">
        <v>10</v>
      </c>
      <c r="D147" s="13">
        <v>700</v>
      </c>
      <c r="E147" s="26" t="s">
        <v>10</v>
      </c>
      <c r="F147" s="9">
        <v>745</v>
      </c>
      <c r="G147" s="26" t="s">
        <v>10</v>
      </c>
      <c r="H147" s="20">
        <v>1900</v>
      </c>
      <c r="I147" s="31" t="s">
        <v>11</v>
      </c>
      <c r="J147" s="14" t="s">
        <v>251</v>
      </c>
      <c r="K147" s="3"/>
      <c r="L147" s="34"/>
    </row>
    <row r="148" spans="1:12" s="36" customFormat="1" ht="25.5" x14ac:dyDescent="0.2">
      <c r="A148" s="28" t="s">
        <v>252</v>
      </c>
      <c r="B148" s="23" t="s">
        <v>461</v>
      </c>
      <c r="C148" s="24" t="s">
        <v>25</v>
      </c>
      <c r="D148" s="10">
        <v>1500</v>
      </c>
      <c r="E148" s="24" t="s">
        <v>25</v>
      </c>
      <c r="F148" s="11">
        <v>1500</v>
      </c>
      <c r="G148" s="24" t="s">
        <v>25</v>
      </c>
      <c r="H148" s="19">
        <v>1500</v>
      </c>
      <c r="I148" s="30" t="s">
        <v>11</v>
      </c>
      <c r="J148" s="12"/>
      <c r="K148" s="3"/>
      <c r="L148" s="34"/>
    </row>
    <row r="149" spans="1:12" s="36" customFormat="1" ht="38.25" x14ac:dyDescent="0.2">
      <c r="A149" s="29" t="s">
        <v>253</v>
      </c>
      <c r="B149" s="22">
        <v>19216</v>
      </c>
      <c r="C149" s="26" t="s">
        <v>10</v>
      </c>
      <c r="D149" s="13">
        <v>500</v>
      </c>
      <c r="E149" s="26" t="s">
        <v>10</v>
      </c>
      <c r="F149" s="9">
        <v>1200</v>
      </c>
      <c r="G149" s="26" t="s">
        <v>10</v>
      </c>
      <c r="H149" s="20">
        <v>1200</v>
      </c>
      <c r="I149" s="31" t="s">
        <v>11</v>
      </c>
      <c r="J149" s="14" t="s">
        <v>254</v>
      </c>
      <c r="K149" s="3"/>
      <c r="L149" s="34"/>
    </row>
    <row r="150" spans="1:12" s="36" customFormat="1" ht="51" x14ac:dyDescent="0.2">
      <c r="A150" s="28" t="s">
        <v>255</v>
      </c>
      <c r="B150" s="23">
        <v>17379</v>
      </c>
      <c r="C150" s="24" t="s">
        <v>10</v>
      </c>
      <c r="D150" s="10">
        <v>1512</v>
      </c>
      <c r="E150" s="24" t="s">
        <v>10</v>
      </c>
      <c r="F150" s="11">
        <v>1746</v>
      </c>
      <c r="G150" s="24" t="s">
        <v>10</v>
      </c>
      <c r="H150" s="19">
        <v>2967</v>
      </c>
      <c r="I150" s="30" t="s">
        <v>11</v>
      </c>
      <c r="J150" s="12" t="s">
        <v>256</v>
      </c>
      <c r="K150" s="3"/>
      <c r="L150" s="34"/>
    </row>
    <row r="151" spans="1:12" s="36" customFormat="1" x14ac:dyDescent="0.2">
      <c r="A151" s="29" t="s">
        <v>257</v>
      </c>
      <c r="B151" s="22">
        <v>6617</v>
      </c>
      <c r="C151" s="26" t="s">
        <v>17</v>
      </c>
      <c r="D151" s="13">
        <v>500</v>
      </c>
      <c r="E151" s="26" t="s">
        <v>17</v>
      </c>
      <c r="F151" s="9">
        <v>750</v>
      </c>
      <c r="G151" s="26" t="s">
        <v>17</v>
      </c>
      <c r="H151" s="20">
        <v>1250</v>
      </c>
      <c r="I151" s="31" t="s">
        <v>11</v>
      </c>
      <c r="J151" s="14"/>
      <c r="K151" s="3"/>
      <c r="L151" s="34"/>
    </row>
    <row r="152" spans="1:12" s="36" customFormat="1" x14ac:dyDescent="0.2">
      <c r="A152" s="28" t="s">
        <v>258</v>
      </c>
      <c r="B152" s="23">
        <v>1763</v>
      </c>
      <c r="C152" s="24" t="s">
        <v>25</v>
      </c>
      <c r="D152" s="10">
        <v>400</v>
      </c>
      <c r="E152" s="24" t="s">
        <v>25</v>
      </c>
      <c r="F152" s="11">
        <v>400</v>
      </c>
      <c r="G152" s="24" t="s">
        <v>25</v>
      </c>
      <c r="H152" s="19">
        <v>400</v>
      </c>
      <c r="I152" s="30" t="s">
        <v>11</v>
      </c>
      <c r="J152" s="12"/>
      <c r="K152" s="3"/>
      <c r="L152" s="34"/>
    </row>
    <row r="153" spans="1:12" s="36" customFormat="1" x14ac:dyDescent="0.2">
      <c r="A153" s="29" t="s">
        <v>259</v>
      </c>
      <c r="B153" s="22" t="s">
        <v>461</v>
      </c>
      <c r="C153" s="26" t="s">
        <v>10</v>
      </c>
      <c r="D153" s="13">
        <v>650</v>
      </c>
      <c r="E153" s="26" t="s">
        <v>10</v>
      </c>
      <c r="F153" s="9">
        <v>650</v>
      </c>
      <c r="G153" s="26" t="s">
        <v>10</v>
      </c>
      <c r="H153" s="20" t="s">
        <v>14</v>
      </c>
      <c r="I153" s="31" t="s">
        <v>11</v>
      </c>
      <c r="J153" s="14"/>
      <c r="K153" s="3"/>
      <c r="L153" s="34"/>
    </row>
    <row r="154" spans="1:12" s="36" customFormat="1" x14ac:dyDescent="0.2">
      <c r="A154" s="28" t="s">
        <v>260</v>
      </c>
      <c r="B154" s="23">
        <v>742</v>
      </c>
      <c r="C154" s="24" t="s">
        <v>17</v>
      </c>
      <c r="D154" s="10">
        <v>1400</v>
      </c>
      <c r="E154" s="24" t="s">
        <v>17</v>
      </c>
      <c r="F154" s="11">
        <v>1600</v>
      </c>
      <c r="G154" s="24" t="s">
        <v>17</v>
      </c>
      <c r="H154" s="19">
        <v>3275</v>
      </c>
      <c r="I154" s="30" t="s">
        <v>11</v>
      </c>
      <c r="J154" s="12"/>
      <c r="K154" s="3"/>
      <c r="L154" s="34"/>
    </row>
    <row r="155" spans="1:12" s="36" customFormat="1" x14ac:dyDescent="0.2">
      <c r="A155" s="29" t="s">
        <v>261</v>
      </c>
      <c r="B155" s="22">
        <v>5339</v>
      </c>
      <c r="C155" s="26" t="s">
        <v>17</v>
      </c>
      <c r="D155" s="13">
        <v>1500</v>
      </c>
      <c r="E155" s="26" t="s">
        <v>17</v>
      </c>
      <c r="F155" s="9">
        <v>1600</v>
      </c>
      <c r="G155" s="26" t="s">
        <v>17</v>
      </c>
      <c r="H155" s="20">
        <v>1700</v>
      </c>
      <c r="I155" s="31" t="s">
        <v>11</v>
      </c>
      <c r="J155" s="14"/>
      <c r="K155" s="3"/>
      <c r="L155" s="34"/>
    </row>
    <row r="156" spans="1:12" s="36" customFormat="1" x14ac:dyDescent="0.2">
      <c r="A156" s="28" t="s">
        <v>262</v>
      </c>
      <c r="B156" s="23">
        <v>14893</v>
      </c>
      <c r="C156" s="24" t="s">
        <v>17</v>
      </c>
      <c r="D156" s="10">
        <v>1100</v>
      </c>
      <c r="E156" s="24" t="s">
        <v>17</v>
      </c>
      <c r="F156" s="11">
        <v>1325</v>
      </c>
      <c r="G156" s="24" t="s">
        <v>17</v>
      </c>
      <c r="H156" s="19">
        <v>5100</v>
      </c>
      <c r="I156" s="30" t="s">
        <v>11</v>
      </c>
      <c r="J156" s="12"/>
      <c r="K156" s="3"/>
      <c r="L156" s="34"/>
    </row>
    <row r="157" spans="1:12" s="36" customFormat="1" x14ac:dyDescent="0.2">
      <c r="A157" s="29" t="s">
        <v>263</v>
      </c>
      <c r="B157" s="22">
        <v>25712</v>
      </c>
      <c r="C157" s="26" t="s">
        <v>17</v>
      </c>
      <c r="D157" s="13">
        <v>525</v>
      </c>
      <c r="E157" s="26" t="s">
        <v>17</v>
      </c>
      <c r="F157" s="9">
        <v>650</v>
      </c>
      <c r="G157" s="26" t="s">
        <v>17</v>
      </c>
      <c r="H157" s="20">
        <v>1225</v>
      </c>
      <c r="I157" s="31" t="s">
        <v>11</v>
      </c>
      <c r="J157" s="14"/>
      <c r="K157" s="3"/>
      <c r="L157" s="34"/>
    </row>
    <row r="158" spans="1:12" s="36" customFormat="1" x14ac:dyDescent="0.2">
      <c r="A158" s="28" t="s">
        <v>264</v>
      </c>
      <c r="B158" s="23">
        <v>899</v>
      </c>
      <c r="C158" s="24" t="s">
        <v>17</v>
      </c>
      <c r="D158" s="10">
        <v>2757</v>
      </c>
      <c r="E158" s="24" t="s">
        <v>17</v>
      </c>
      <c r="F158" s="11">
        <v>3572</v>
      </c>
      <c r="G158" s="24" t="s">
        <v>17</v>
      </c>
      <c r="H158" s="19">
        <v>6735</v>
      </c>
      <c r="I158" s="30" t="s">
        <v>11</v>
      </c>
      <c r="J158" s="12"/>
      <c r="K158" s="3"/>
      <c r="L158" s="34"/>
    </row>
    <row r="159" spans="1:12" s="36" customFormat="1" x14ac:dyDescent="0.2">
      <c r="A159" s="29" t="s">
        <v>265</v>
      </c>
      <c r="B159" s="22">
        <v>1473</v>
      </c>
      <c r="C159" s="26" t="s">
        <v>25</v>
      </c>
      <c r="D159" s="13">
        <v>625</v>
      </c>
      <c r="E159" s="26" t="s">
        <v>25</v>
      </c>
      <c r="F159" s="9">
        <v>1250</v>
      </c>
      <c r="G159" s="26" t="s">
        <v>25</v>
      </c>
      <c r="H159" s="20">
        <v>1250</v>
      </c>
      <c r="I159" s="31" t="s">
        <v>11</v>
      </c>
      <c r="J159" s="14"/>
      <c r="K159" s="3"/>
      <c r="L159" s="34"/>
    </row>
    <row r="160" spans="1:12" s="36" customFormat="1" ht="25.5" x14ac:dyDescent="0.2">
      <c r="A160" s="28" t="s">
        <v>266</v>
      </c>
      <c r="B160" s="23">
        <v>5606</v>
      </c>
      <c r="C160" s="24" t="s">
        <v>10</v>
      </c>
      <c r="D160" s="10">
        <v>900</v>
      </c>
      <c r="E160" s="24" t="s">
        <v>10</v>
      </c>
      <c r="F160" s="11">
        <v>1100</v>
      </c>
      <c r="G160" s="24" t="s">
        <v>10</v>
      </c>
      <c r="H160" s="19" t="s">
        <v>14</v>
      </c>
      <c r="I160" s="30" t="s">
        <v>11</v>
      </c>
      <c r="J160" s="12" t="s">
        <v>267</v>
      </c>
      <c r="K160" s="3"/>
      <c r="L160" s="34"/>
    </row>
    <row r="161" spans="1:12" s="36" customFormat="1" x14ac:dyDescent="0.2">
      <c r="A161" s="29" t="s">
        <v>268</v>
      </c>
      <c r="B161" s="22">
        <v>3198</v>
      </c>
      <c r="C161" s="26" t="s">
        <v>17</v>
      </c>
      <c r="D161" s="13">
        <v>800</v>
      </c>
      <c r="E161" s="26" t="s">
        <v>17</v>
      </c>
      <c r="F161" s="9">
        <v>1000</v>
      </c>
      <c r="G161" s="26"/>
      <c r="H161" s="20"/>
      <c r="I161" s="31" t="s">
        <v>11</v>
      </c>
      <c r="J161" s="14"/>
      <c r="K161" s="3"/>
      <c r="L161" s="34"/>
    </row>
    <row r="162" spans="1:12" s="36" customFormat="1" ht="25.5" x14ac:dyDescent="0.2">
      <c r="A162" s="28" t="s">
        <v>269</v>
      </c>
      <c r="B162" s="23">
        <v>82585</v>
      </c>
      <c r="C162" s="24" t="s">
        <v>17</v>
      </c>
      <c r="D162" s="10">
        <v>833</v>
      </c>
      <c r="E162" s="24" t="s">
        <v>17</v>
      </c>
      <c r="F162" s="11">
        <v>1110</v>
      </c>
      <c r="G162" s="24" t="s">
        <v>17</v>
      </c>
      <c r="H162" s="19">
        <v>2707</v>
      </c>
      <c r="I162" s="30" t="s">
        <v>11</v>
      </c>
      <c r="J162" s="12" t="s">
        <v>270</v>
      </c>
      <c r="K162" s="3"/>
      <c r="L162" s="34"/>
    </row>
    <row r="163" spans="1:12" s="36" customFormat="1" ht="25.5" x14ac:dyDescent="0.2">
      <c r="A163" s="29" t="s">
        <v>271</v>
      </c>
      <c r="B163" s="22">
        <v>123533</v>
      </c>
      <c r="C163" s="26" t="s">
        <v>10</v>
      </c>
      <c r="D163" s="13">
        <v>400</v>
      </c>
      <c r="E163" s="26" t="s">
        <v>10</v>
      </c>
      <c r="F163" s="9">
        <v>525</v>
      </c>
      <c r="G163" s="26" t="s">
        <v>10</v>
      </c>
      <c r="H163" s="20" t="s">
        <v>14</v>
      </c>
      <c r="I163" s="31" t="s">
        <v>11</v>
      </c>
      <c r="J163" s="14" t="s">
        <v>50</v>
      </c>
      <c r="K163" s="3"/>
      <c r="L163" s="34"/>
    </row>
    <row r="164" spans="1:12" s="36" customFormat="1" x14ac:dyDescent="0.2">
      <c r="A164" s="28" t="s">
        <v>272</v>
      </c>
      <c r="B164" s="23">
        <v>5825</v>
      </c>
      <c r="C164" s="24" t="s">
        <v>17</v>
      </c>
      <c r="D164" s="10">
        <v>702</v>
      </c>
      <c r="E164" s="24" t="s">
        <v>17</v>
      </c>
      <c r="F164" s="11">
        <v>790</v>
      </c>
      <c r="G164" s="24" t="s">
        <v>17</v>
      </c>
      <c r="H164" s="19">
        <v>1229</v>
      </c>
      <c r="I164" s="30" t="s">
        <v>11</v>
      </c>
      <c r="J164" s="12"/>
      <c r="K164" s="3"/>
      <c r="L164" s="34"/>
    </row>
    <row r="165" spans="1:12" s="36" customFormat="1" ht="25.5" x14ac:dyDescent="0.2">
      <c r="A165" s="29" t="s">
        <v>273</v>
      </c>
      <c r="B165" s="22">
        <v>3151</v>
      </c>
      <c r="C165" s="26" t="s">
        <v>10</v>
      </c>
      <c r="D165" s="13">
        <v>700</v>
      </c>
      <c r="E165" s="26" t="s">
        <v>10</v>
      </c>
      <c r="F165" s="9" t="s">
        <v>14</v>
      </c>
      <c r="G165" s="26" t="s">
        <v>10</v>
      </c>
      <c r="H165" s="20" t="s">
        <v>14</v>
      </c>
      <c r="I165" s="31" t="s">
        <v>11</v>
      </c>
      <c r="J165" s="14" t="s">
        <v>274</v>
      </c>
      <c r="K165" s="3"/>
      <c r="L165" s="34"/>
    </row>
    <row r="166" spans="1:12" s="36" customFormat="1" ht="38.25" x14ac:dyDescent="0.2">
      <c r="A166" s="28" t="s">
        <v>275</v>
      </c>
      <c r="B166" s="23">
        <v>12500</v>
      </c>
      <c r="C166" s="24" t="s">
        <v>10</v>
      </c>
      <c r="D166" s="10">
        <v>800</v>
      </c>
      <c r="E166" s="24" t="s">
        <v>10</v>
      </c>
      <c r="F166" s="11">
        <v>1000</v>
      </c>
      <c r="G166" s="24" t="s">
        <v>10</v>
      </c>
      <c r="H166" s="19">
        <v>4000</v>
      </c>
      <c r="I166" s="30" t="s">
        <v>11</v>
      </c>
      <c r="J166" s="12" t="s">
        <v>276</v>
      </c>
      <c r="K166" s="3"/>
      <c r="L166" s="34"/>
    </row>
    <row r="167" spans="1:12" s="36" customFormat="1" x14ac:dyDescent="0.2">
      <c r="A167" s="29" t="s">
        <v>277</v>
      </c>
      <c r="B167" s="22">
        <v>48728</v>
      </c>
      <c r="C167" s="26" t="s">
        <v>194</v>
      </c>
      <c r="D167" s="13">
        <v>1150</v>
      </c>
      <c r="E167" s="26" t="s">
        <v>194</v>
      </c>
      <c r="F167" s="9">
        <v>1280</v>
      </c>
      <c r="G167" s="26" t="s">
        <v>194</v>
      </c>
      <c r="H167" s="20">
        <v>4340</v>
      </c>
      <c r="I167" s="31" t="s">
        <v>11</v>
      </c>
      <c r="J167" s="14" t="s">
        <v>278</v>
      </c>
      <c r="K167" s="3"/>
      <c r="L167" s="34"/>
    </row>
    <row r="168" spans="1:12" s="36" customFormat="1" ht="25.5" x14ac:dyDescent="0.2">
      <c r="A168" s="28" t="s">
        <v>279</v>
      </c>
      <c r="B168" s="23">
        <v>15046</v>
      </c>
      <c r="C168" s="24" t="s">
        <v>10</v>
      </c>
      <c r="D168" s="10">
        <v>1250</v>
      </c>
      <c r="E168" s="24" t="s">
        <v>10</v>
      </c>
      <c r="F168" s="11">
        <v>1562</v>
      </c>
      <c r="G168" s="24" t="s">
        <v>10</v>
      </c>
      <c r="H168" s="19">
        <v>3125</v>
      </c>
      <c r="I168" s="30" t="s">
        <v>11</v>
      </c>
      <c r="J168" s="12" t="s">
        <v>280</v>
      </c>
      <c r="K168" s="3"/>
      <c r="L168" s="34"/>
    </row>
    <row r="169" spans="1:12" s="36" customFormat="1" x14ac:dyDescent="0.2">
      <c r="A169" s="29" t="s">
        <v>281</v>
      </c>
      <c r="B169" s="22">
        <v>6535</v>
      </c>
      <c r="C169" s="26" t="s">
        <v>17</v>
      </c>
      <c r="D169" s="13">
        <v>1050</v>
      </c>
      <c r="E169" s="26" t="s">
        <v>17</v>
      </c>
      <c r="F169" s="9">
        <v>1575</v>
      </c>
      <c r="G169" s="26" t="s">
        <v>17</v>
      </c>
      <c r="H169" s="20">
        <v>4200</v>
      </c>
      <c r="I169" s="31" t="s">
        <v>11</v>
      </c>
      <c r="J169" s="14"/>
      <c r="K169" s="3"/>
      <c r="L169" s="34"/>
    </row>
    <row r="170" spans="1:12" s="36" customFormat="1" ht="25.5" x14ac:dyDescent="0.2">
      <c r="A170" s="28" t="s">
        <v>282</v>
      </c>
      <c r="B170" s="23" t="s">
        <v>461</v>
      </c>
      <c r="C170" s="24" t="s">
        <v>17</v>
      </c>
      <c r="D170" s="10">
        <v>1200</v>
      </c>
      <c r="E170" s="24" t="s">
        <v>48</v>
      </c>
      <c r="F170" s="11" t="s">
        <v>283</v>
      </c>
      <c r="G170" s="24" t="s">
        <v>48</v>
      </c>
      <c r="H170" s="19" t="s">
        <v>283</v>
      </c>
      <c r="I170" s="30" t="s">
        <v>60</v>
      </c>
      <c r="J170" s="12"/>
      <c r="K170" s="3"/>
      <c r="L170" s="34"/>
    </row>
    <row r="171" spans="1:12" s="36" customFormat="1" ht="25.5" x14ac:dyDescent="0.2">
      <c r="A171" s="29" t="s">
        <v>284</v>
      </c>
      <c r="B171" s="22">
        <v>1305</v>
      </c>
      <c r="C171" s="26" t="s">
        <v>10</v>
      </c>
      <c r="D171" s="13">
        <v>1100</v>
      </c>
      <c r="E171" s="26" t="s">
        <v>10</v>
      </c>
      <c r="F171" s="9">
        <v>1300</v>
      </c>
      <c r="G171" s="26" t="s">
        <v>10</v>
      </c>
      <c r="H171" s="20">
        <v>4600</v>
      </c>
      <c r="I171" s="31" t="s">
        <v>11</v>
      </c>
      <c r="J171" s="14" t="s">
        <v>285</v>
      </c>
      <c r="K171" s="3"/>
      <c r="L171" s="34"/>
    </row>
    <row r="172" spans="1:12" s="36" customFormat="1" ht="25.5" x14ac:dyDescent="0.2">
      <c r="A172" s="28" t="s">
        <v>286</v>
      </c>
      <c r="B172" s="23" t="s">
        <v>461</v>
      </c>
      <c r="C172" s="24" t="s">
        <v>17</v>
      </c>
      <c r="D172" s="10">
        <v>850</v>
      </c>
      <c r="E172" s="24" t="s">
        <v>17</v>
      </c>
      <c r="F172" s="11">
        <v>1150</v>
      </c>
      <c r="G172" s="24" t="s">
        <v>17</v>
      </c>
      <c r="H172" s="19">
        <v>3071</v>
      </c>
      <c r="I172" s="30" t="s">
        <v>11</v>
      </c>
      <c r="J172" s="12"/>
      <c r="K172" s="3"/>
      <c r="L172" s="34"/>
    </row>
    <row r="173" spans="1:12" s="36" customFormat="1" ht="25.5" x14ac:dyDescent="0.2">
      <c r="A173" s="29" t="s">
        <v>287</v>
      </c>
      <c r="B173" s="22">
        <v>5347</v>
      </c>
      <c r="C173" s="26" t="s">
        <v>10</v>
      </c>
      <c r="D173" s="13">
        <v>500</v>
      </c>
      <c r="E173" s="26" t="s">
        <v>10</v>
      </c>
      <c r="F173" s="9">
        <v>1000</v>
      </c>
      <c r="G173" s="26" t="s">
        <v>10</v>
      </c>
      <c r="H173" s="20" t="s">
        <v>29</v>
      </c>
      <c r="I173" s="31" t="s">
        <v>11</v>
      </c>
      <c r="J173" s="14" t="s">
        <v>454</v>
      </c>
      <c r="K173" s="3"/>
      <c r="L173" s="34"/>
    </row>
    <row r="174" spans="1:12" s="36" customFormat="1" ht="25.5" x14ac:dyDescent="0.2">
      <c r="A174" s="28" t="s">
        <v>288</v>
      </c>
      <c r="B174" s="23">
        <v>3705</v>
      </c>
      <c r="C174" s="24" t="s">
        <v>10</v>
      </c>
      <c r="D174" s="10">
        <v>1000</v>
      </c>
      <c r="E174" s="24" t="s">
        <v>10</v>
      </c>
      <c r="F174" s="11">
        <v>1300</v>
      </c>
      <c r="G174" s="24" t="s">
        <v>10</v>
      </c>
      <c r="H174" s="19">
        <v>3000</v>
      </c>
      <c r="I174" s="30" t="s">
        <v>11</v>
      </c>
      <c r="J174" s="12" t="s">
        <v>289</v>
      </c>
      <c r="K174" s="3"/>
      <c r="L174" s="34"/>
    </row>
    <row r="175" spans="1:12" s="36" customFormat="1" ht="25.5" x14ac:dyDescent="0.2">
      <c r="A175" s="29" t="s">
        <v>290</v>
      </c>
      <c r="B175" s="22">
        <v>51088</v>
      </c>
      <c r="C175" s="26" t="s">
        <v>17</v>
      </c>
      <c r="D175" s="13">
        <v>500</v>
      </c>
      <c r="E175" s="26" t="s">
        <v>17</v>
      </c>
      <c r="F175" s="9">
        <v>525</v>
      </c>
      <c r="G175" s="26" t="s">
        <v>17</v>
      </c>
      <c r="H175" s="20">
        <v>1500</v>
      </c>
      <c r="I175" s="31" t="s">
        <v>11</v>
      </c>
      <c r="J175" s="14" t="s">
        <v>146</v>
      </c>
      <c r="K175" s="3"/>
      <c r="L175" s="34"/>
    </row>
    <row r="176" spans="1:12" s="36" customFormat="1" x14ac:dyDescent="0.2">
      <c r="A176" s="28" t="s">
        <v>291</v>
      </c>
      <c r="B176" s="23">
        <v>8275</v>
      </c>
      <c r="C176" s="24" t="s">
        <v>17</v>
      </c>
      <c r="D176" s="10">
        <v>1000</v>
      </c>
      <c r="E176" s="24" t="s">
        <v>17</v>
      </c>
      <c r="F176" s="11">
        <v>1200</v>
      </c>
      <c r="G176" s="24" t="s">
        <v>17</v>
      </c>
      <c r="H176" s="19">
        <v>2500</v>
      </c>
      <c r="I176" s="30" t="s">
        <v>11</v>
      </c>
      <c r="J176" s="12"/>
      <c r="K176" s="3"/>
      <c r="L176" s="34"/>
    </row>
    <row r="177" spans="1:12" s="36" customFormat="1" x14ac:dyDescent="0.2">
      <c r="A177" s="29" t="s">
        <v>292</v>
      </c>
      <c r="B177" s="22">
        <v>2433</v>
      </c>
      <c r="C177" s="26" t="s">
        <v>17</v>
      </c>
      <c r="D177" s="13">
        <v>750</v>
      </c>
      <c r="E177" s="26" t="s">
        <v>17</v>
      </c>
      <c r="F177" s="9">
        <v>1250</v>
      </c>
      <c r="G177" s="26"/>
      <c r="H177" s="20"/>
      <c r="I177" s="31" t="s">
        <v>11</v>
      </c>
      <c r="J177" s="14"/>
      <c r="K177" s="3"/>
      <c r="L177" s="34"/>
    </row>
    <row r="178" spans="1:12" s="36" customFormat="1" ht="25.5" x14ac:dyDescent="0.2">
      <c r="A178" s="28" t="s">
        <v>293</v>
      </c>
      <c r="B178" s="23">
        <v>4201</v>
      </c>
      <c r="C178" s="24" t="s">
        <v>10</v>
      </c>
      <c r="D178" s="10">
        <v>500</v>
      </c>
      <c r="E178" s="24" t="s">
        <v>10</v>
      </c>
      <c r="F178" s="11">
        <v>650</v>
      </c>
      <c r="G178" s="24" t="s">
        <v>10</v>
      </c>
      <c r="H178" s="19" t="s">
        <v>55</v>
      </c>
      <c r="I178" s="30" t="s">
        <v>11</v>
      </c>
      <c r="J178" s="12" t="s">
        <v>294</v>
      </c>
      <c r="K178" s="3"/>
      <c r="L178" s="34"/>
    </row>
    <row r="179" spans="1:12" s="36" customFormat="1" ht="25.5" x14ac:dyDescent="0.2">
      <c r="A179" s="29" t="s">
        <v>295</v>
      </c>
      <c r="B179" s="22">
        <v>321000</v>
      </c>
      <c r="C179" s="26" t="s">
        <v>10</v>
      </c>
      <c r="D179" s="13">
        <v>1285</v>
      </c>
      <c r="E179" s="26" t="s">
        <v>10</v>
      </c>
      <c r="F179" s="9">
        <v>1630</v>
      </c>
      <c r="G179" s="26" t="s">
        <v>10</v>
      </c>
      <c r="H179" s="20" t="s">
        <v>29</v>
      </c>
      <c r="I179" s="31" t="s">
        <v>11</v>
      </c>
      <c r="J179" s="14" t="s">
        <v>296</v>
      </c>
      <c r="K179" s="3"/>
      <c r="L179" s="34"/>
    </row>
    <row r="180" spans="1:12" s="36" customFormat="1" x14ac:dyDescent="0.2">
      <c r="A180" s="28" t="s">
        <v>297</v>
      </c>
      <c r="B180" s="23">
        <v>9900</v>
      </c>
      <c r="C180" s="24" t="s">
        <v>17</v>
      </c>
      <c r="D180" s="10">
        <v>450</v>
      </c>
      <c r="E180" s="24" t="s">
        <v>17</v>
      </c>
      <c r="F180" s="11">
        <v>750</v>
      </c>
      <c r="G180" s="24" t="s">
        <v>17</v>
      </c>
      <c r="H180" s="19">
        <v>2250</v>
      </c>
      <c r="I180" s="30" t="s">
        <v>11</v>
      </c>
      <c r="J180" s="12"/>
      <c r="K180" s="3"/>
      <c r="L180" s="34"/>
    </row>
    <row r="181" spans="1:12" s="36" customFormat="1" ht="38.25" x14ac:dyDescent="0.2">
      <c r="A181" s="29" t="s">
        <v>298</v>
      </c>
      <c r="B181" s="22" t="s">
        <v>461</v>
      </c>
      <c r="C181" s="26" t="s">
        <v>17</v>
      </c>
      <c r="D181" s="13">
        <v>1600</v>
      </c>
      <c r="E181" s="26" t="s">
        <v>17</v>
      </c>
      <c r="F181" s="9">
        <v>2200</v>
      </c>
      <c r="G181" s="26" t="s">
        <v>17</v>
      </c>
      <c r="H181" s="20">
        <v>3250</v>
      </c>
      <c r="I181" s="31" t="s">
        <v>11</v>
      </c>
      <c r="J181" s="14" t="s">
        <v>299</v>
      </c>
      <c r="K181" s="3"/>
      <c r="L181" s="34"/>
    </row>
    <row r="182" spans="1:12" s="36" customFormat="1" ht="38.25" x14ac:dyDescent="0.2">
      <c r="A182" s="28" t="s">
        <v>300</v>
      </c>
      <c r="B182" s="23">
        <v>5212</v>
      </c>
      <c r="C182" s="24" t="s">
        <v>10</v>
      </c>
      <c r="D182" s="10">
        <v>550</v>
      </c>
      <c r="E182" s="24" t="s">
        <v>10</v>
      </c>
      <c r="F182" s="11">
        <v>700</v>
      </c>
      <c r="G182" s="24" t="s">
        <v>10</v>
      </c>
      <c r="H182" s="19">
        <v>2200</v>
      </c>
      <c r="I182" s="30" t="s">
        <v>11</v>
      </c>
      <c r="J182" s="12" t="s">
        <v>301</v>
      </c>
      <c r="K182" s="3"/>
      <c r="L182" s="34"/>
    </row>
    <row r="183" spans="1:12" s="36" customFormat="1" x14ac:dyDescent="0.2">
      <c r="A183" s="29" t="s">
        <v>302</v>
      </c>
      <c r="B183" s="22">
        <v>4178</v>
      </c>
      <c r="C183" s="26" t="s">
        <v>17</v>
      </c>
      <c r="D183" s="13">
        <v>850</v>
      </c>
      <c r="E183" s="26" t="s">
        <v>17</v>
      </c>
      <c r="F183" s="9">
        <v>1100</v>
      </c>
      <c r="G183" s="26" t="s">
        <v>17</v>
      </c>
      <c r="H183" s="20">
        <v>3100</v>
      </c>
      <c r="I183" s="31" t="s">
        <v>11</v>
      </c>
      <c r="J183" s="14"/>
      <c r="K183" s="3"/>
      <c r="L183" s="34"/>
    </row>
  </sheetData>
  <mergeCells count="4">
    <mergeCell ref="C3:D3"/>
    <mergeCell ref="E3:F3"/>
    <mergeCell ref="G3:H3"/>
    <mergeCell ref="A1:J2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149"/>
  <sheetViews>
    <sheetView zoomScaleNormal="100" workbookViewId="0">
      <pane ySplit="4" topLeftCell="A132" activePane="bottomLeft" state="frozen"/>
      <selection pane="bottomLeft" activeCell="B138" sqref="B138"/>
    </sheetView>
  </sheetViews>
  <sheetFormatPr defaultColWidth="9.140625" defaultRowHeight="12.75" x14ac:dyDescent="0.2"/>
  <cols>
    <col min="1" max="1" width="19.7109375" style="1" customWidth="1"/>
    <col min="2" max="2" width="10.7109375" style="21" customWidth="1"/>
    <col min="3" max="3" width="12.7109375" style="21" customWidth="1"/>
    <col min="4" max="4" width="12.7109375" style="15" customWidth="1"/>
    <col min="5" max="5" width="12.7109375" style="86" customWidth="1"/>
    <col min="6" max="6" width="12.7109375" style="2" customWidth="1"/>
    <col min="7" max="7" width="12.7109375" style="21" customWidth="1"/>
    <col min="8" max="8" width="12.7109375" style="2" customWidth="1"/>
    <col min="9" max="9" width="10.7109375" style="16" customWidth="1"/>
    <col min="10" max="10" width="25.7109375" style="17" customWidth="1"/>
    <col min="11" max="11" width="9.140625" style="3"/>
    <col min="12" max="12" width="9.140625" style="34"/>
    <col min="13" max="16384" width="9.140625" style="35"/>
  </cols>
  <sheetData>
    <row r="1" spans="1:190" s="33" customFormat="1" ht="12" customHeight="1" x14ac:dyDescent="0.2">
      <c r="A1" s="103" t="s">
        <v>458</v>
      </c>
      <c r="B1" s="104"/>
      <c r="C1" s="104"/>
      <c r="D1" s="104"/>
      <c r="E1" s="104"/>
      <c r="F1" s="104"/>
      <c r="G1" s="104"/>
      <c r="H1" s="104"/>
      <c r="I1" s="104"/>
      <c r="J1" s="104"/>
      <c r="K1" s="3"/>
      <c r="L1" s="32"/>
    </row>
    <row r="2" spans="1:190" ht="12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90" ht="50.1" customHeight="1" x14ac:dyDescent="0.2">
      <c r="A3" s="4"/>
      <c r="B3" s="5"/>
      <c r="C3" s="100" t="s">
        <v>303</v>
      </c>
      <c r="D3" s="102"/>
      <c r="E3" s="101" t="s">
        <v>304</v>
      </c>
      <c r="F3" s="101"/>
      <c r="G3" s="100" t="s">
        <v>305</v>
      </c>
      <c r="H3" s="101"/>
      <c r="I3" s="6"/>
      <c r="J3" s="7"/>
    </row>
    <row r="4" spans="1:190" ht="96.75" customHeight="1" x14ac:dyDescent="0.2">
      <c r="A4" s="68" t="s">
        <v>3</v>
      </c>
      <c r="B4" s="70" t="s">
        <v>4</v>
      </c>
      <c r="C4" s="89" t="s">
        <v>306</v>
      </c>
      <c r="D4" s="92" t="s">
        <v>386</v>
      </c>
      <c r="E4" s="89" t="s">
        <v>307</v>
      </c>
      <c r="F4" s="90" t="s">
        <v>387</v>
      </c>
      <c r="G4" s="69" t="s">
        <v>307</v>
      </c>
      <c r="H4" s="88" t="s">
        <v>387</v>
      </c>
      <c r="I4" s="67" t="s">
        <v>7</v>
      </c>
      <c r="J4" s="67" t="s">
        <v>8</v>
      </c>
    </row>
    <row r="5" spans="1:190" ht="25.5" x14ac:dyDescent="0.2">
      <c r="A5" s="29" t="s">
        <v>9</v>
      </c>
      <c r="B5" s="80">
        <v>9935</v>
      </c>
      <c r="C5" s="81" t="s">
        <v>308</v>
      </c>
      <c r="D5" s="13">
        <v>1000</v>
      </c>
      <c r="E5" s="81" t="s">
        <v>308</v>
      </c>
      <c r="F5" s="13">
        <v>1000</v>
      </c>
      <c r="G5" s="81" t="s">
        <v>308</v>
      </c>
      <c r="H5" s="20" t="s">
        <v>14</v>
      </c>
      <c r="I5" s="85" t="s">
        <v>11</v>
      </c>
      <c r="J5" s="59" t="s">
        <v>309</v>
      </c>
    </row>
    <row r="6" spans="1:190" ht="38.25" x14ac:dyDescent="0.2">
      <c r="A6" s="28" t="s">
        <v>13</v>
      </c>
      <c r="B6" s="82">
        <v>5479</v>
      </c>
      <c r="C6" s="83" t="s">
        <v>308</v>
      </c>
      <c r="D6" s="10">
        <v>600</v>
      </c>
      <c r="E6" s="83" t="s">
        <v>308</v>
      </c>
      <c r="F6" s="10">
        <v>600</v>
      </c>
      <c r="G6" s="83" t="s">
        <v>308</v>
      </c>
      <c r="H6" s="19" t="s">
        <v>235</v>
      </c>
      <c r="I6" s="84" t="s">
        <v>11</v>
      </c>
      <c r="J6" s="12" t="s">
        <v>310</v>
      </c>
    </row>
    <row r="7" spans="1:190" ht="25.5" x14ac:dyDescent="0.2">
      <c r="A7" s="29" t="s">
        <v>16</v>
      </c>
      <c r="B7" s="80" t="s">
        <v>461</v>
      </c>
      <c r="C7" s="81" t="s">
        <v>311</v>
      </c>
      <c r="D7" s="13">
        <v>933</v>
      </c>
      <c r="E7" s="81" t="s">
        <v>311</v>
      </c>
      <c r="F7" s="13">
        <v>933</v>
      </c>
      <c r="G7" s="81" t="s">
        <v>311</v>
      </c>
      <c r="H7" s="20">
        <v>1223</v>
      </c>
      <c r="I7" s="85" t="s">
        <v>11</v>
      </c>
      <c r="J7" s="14"/>
    </row>
    <row r="8" spans="1:190" s="36" customFormat="1" x14ac:dyDescent="0.2">
      <c r="A8" s="28" t="s">
        <v>21</v>
      </c>
      <c r="B8" s="23">
        <v>7180</v>
      </c>
      <c r="C8" s="24" t="s">
        <v>311</v>
      </c>
      <c r="D8" s="10">
        <v>799</v>
      </c>
      <c r="E8" s="24" t="s">
        <v>311</v>
      </c>
      <c r="F8" s="10">
        <v>799</v>
      </c>
      <c r="G8" s="24"/>
      <c r="H8" s="19"/>
      <c r="I8" s="30" t="s">
        <v>11</v>
      </c>
      <c r="J8" s="12"/>
      <c r="K8" s="3"/>
      <c r="L8" s="3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</row>
    <row r="9" spans="1:190" s="36" customFormat="1" x14ac:dyDescent="0.2">
      <c r="A9" s="29" t="s">
        <v>24</v>
      </c>
      <c r="B9" s="22">
        <v>13380</v>
      </c>
      <c r="C9" s="26" t="s">
        <v>25</v>
      </c>
      <c r="D9" s="13">
        <v>950</v>
      </c>
      <c r="E9" s="26" t="s">
        <v>25</v>
      </c>
      <c r="F9" s="13">
        <v>950</v>
      </c>
      <c r="G9" s="26" t="s">
        <v>25</v>
      </c>
      <c r="H9" s="20">
        <v>950</v>
      </c>
      <c r="I9" s="31" t="s">
        <v>11</v>
      </c>
      <c r="J9" s="14"/>
      <c r="K9" s="3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</row>
    <row r="10" spans="1:190" s="36" customFormat="1" ht="25.5" x14ac:dyDescent="0.2">
      <c r="A10" s="28" t="s">
        <v>26</v>
      </c>
      <c r="B10" s="23">
        <v>50394</v>
      </c>
      <c r="C10" s="24" t="s">
        <v>311</v>
      </c>
      <c r="D10" s="10">
        <v>1450</v>
      </c>
      <c r="E10" s="24" t="s">
        <v>311</v>
      </c>
      <c r="F10" s="10">
        <v>1450</v>
      </c>
      <c r="G10" s="24"/>
      <c r="H10" s="19"/>
      <c r="I10" s="30" t="s">
        <v>11</v>
      </c>
      <c r="J10" s="12" t="s">
        <v>312</v>
      </c>
      <c r="K10" s="3"/>
      <c r="L10" s="3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</row>
    <row r="11" spans="1:190" s="36" customFormat="1" ht="38.25" x14ac:dyDescent="0.2">
      <c r="A11" s="29" t="s">
        <v>28</v>
      </c>
      <c r="B11" s="22">
        <v>12600</v>
      </c>
      <c r="C11" s="26" t="s">
        <v>308</v>
      </c>
      <c r="D11" s="13">
        <v>1400</v>
      </c>
      <c r="E11" s="26" t="s">
        <v>308</v>
      </c>
      <c r="F11" s="13">
        <v>1400</v>
      </c>
      <c r="G11" s="26" t="s">
        <v>308</v>
      </c>
      <c r="H11" s="20" t="s">
        <v>29</v>
      </c>
      <c r="I11" s="31" t="s">
        <v>11</v>
      </c>
      <c r="J11" s="14" t="s">
        <v>313</v>
      </c>
      <c r="K11" s="3"/>
      <c r="L11" s="3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</row>
    <row r="12" spans="1:190" s="36" customFormat="1" x14ac:dyDescent="0.2">
      <c r="A12" s="28" t="s">
        <v>34</v>
      </c>
      <c r="B12" s="23">
        <v>5100</v>
      </c>
      <c r="C12" s="24" t="s">
        <v>25</v>
      </c>
      <c r="D12" s="10">
        <v>500</v>
      </c>
      <c r="E12" s="24" t="s">
        <v>48</v>
      </c>
      <c r="F12" s="10" t="s">
        <v>314</v>
      </c>
      <c r="G12" s="24" t="s">
        <v>48</v>
      </c>
      <c r="H12" s="19" t="s">
        <v>314</v>
      </c>
      <c r="I12" s="30" t="s">
        <v>60</v>
      </c>
      <c r="J12" s="12"/>
      <c r="K12" s="3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</row>
    <row r="13" spans="1:190" s="36" customFormat="1" ht="51" x14ac:dyDescent="0.2">
      <c r="A13" s="29" t="s">
        <v>36</v>
      </c>
      <c r="B13" s="22">
        <v>3150</v>
      </c>
      <c r="C13" s="26" t="s">
        <v>107</v>
      </c>
      <c r="D13" s="13">
        <v>1159</v>
      </c>
      <c r="E13" s="26" t="s">
        <v>107</v>
      </c>
      <c r="F13" s="13">
        <v>1159</v>
      </c>
      <c r="G13" s="26" t="s">
        <v>107</v>
      </c>
      <c r="H13" s="20">
        <v>1159</v>
      </c>
      <c r="I13" s="31" t="s">
        <v>11</v>
      </c>
      <c r="J13" s="14" t="s">
        <v>315</v>
      </c>
      <c r="K13" s="3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</row>
    <row r="14" spans="1:190" s="36" customFormat="1" x14ac:dyDescent="0.2">
      <c r="A14" s="28" t="s">
        <v>38</v>
      </c>
      <c r="B14" s="23">
        <v>4874</v>
      </c>
      <c r="C14" s="24" t="s">
        <v>25</v>
      </c>
      <c r="D14" s="10">
        <v>750</v>
      </c>
      <c r="E14" s="24" t="s">
        <v>25</v>
      </c>
      <c r="F14" s="10">
        <v>750</v>
      </c>
      <c r="G14" s="24" t="s">
        <v>25</v>
      </c>
      <c r="H14" s="19">
        <v>750</v>
      </c>
      <c r="I14" s="30" t="s">
        <v>11</v>
      </c>
      <c r="J14" s="12"/>
      <c r="K14" s="3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</row>
    <row r="15" spans="1:190" s="36" customFormat="1" ht="38.25" x14ac:dyDescent="0.2">
      <c r="A15" s="29" t="s">
        <v>41</v>
      </c>
      <c r="B15" s="22">
        <v>11077</v>
      </c>
      <c r="C15" s="26" t="s">
        <v>308</v>
      </c>
      <c r="D15" s="13">
        <v>3724</v>
      </c>
      <c r="E15" s="26" t="s">
        <v>308</v>
      </c>
      <c r="F15" s="13">
        <v>3724</v>
      </c>
      <c r="G15" s="26" t="s">
        <v>308</v>
      </c>
      <c r="H15" s="20" t="s">
        <v>14</v>
      </c>
      <c r="I15" s="31" t="s">
        <v>11</v>
      </c>
      <c r="J15" s="14" t="s">
        <v>316</v>
      </c>
      <c r="K15" s="3"/>
      <c r="L15" s="3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</row>
    <row r="16" spans="1:190" s="36" customFormat="1" x14ac:dyDescent="0.2">
      <c r="A16" s="28" t="s">
        <v>43</v>
      </c>
      <c r="B16" s="23">
        <v>5484</v>
      </c>
      <c r="C16" s="24" t="s">
        <v>311</v>
      </c>
      <c r="D16" s="10">
        <v>500</v>
      </c>
      <c r="E16" s="24" t="s">
        <v>311</v>
      </c>
      <c r="F16" s="10">
        <v>500</v>
      </c>
      <c r="G16" s="24" t="s">
        <v>311</v>
      </c>
      <c r="H16" s="19">
        <v>600</v>
      </c>
      <c r="I16" s="30" t="s">
        <v>11</v>
      </c>
      <c r="J16" s="12"/>
      <c r="K16" s="3"/>
      <c r="L16" s="3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</row>
    <row r="17" spans="1:190" s="36" customFormat="1" x14ac:dyDescent="0.2">
      <c r="A17" s="29" t="s">
        <v>47</v>
      </c>
      <c r="B17" s="22">
        <v>1637</v>
      </c>
      <c r="C17" s="26" t="s">
        <v>48</v>
      </c>
      <c r="D17" s="13" t="s">
        <v>14</v>
      </c>
      <c r="E17" s="26" t="s">
        <v>48</v>
      </c>
      <c r="F17" s="13" t="s">
        <v>14</v>
      </c>
      <c r="G17" s="26" t="s">
        <v>48</v>
      </c>
      <c r="H17" s="20" t="s">
        <v>14</v>
      </c>
      <c r="I17" s="31" t="s">
        <v>11</v>
      </c>
      <c r="J17" s="14"/>
      <c r="K17" s="3"/>
      <c r="L17" s="3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</row>
    <row r="18" spans="1:190" s="36" customFormat="1" ht="38.25" x14ac:dyDescent="0.2">
      <c r="A18" s="28" t="s">
        <v>51</v>
      </c>
      <c r="B18" s="23">
        <v>8700</v>
      </c>
      <c r="C18" s="24" t="s">
        <v>308</v>
      </c>
      <c r="D18" s="10">
        <v>1375</v>
      </c>
      <c r="E18" s="24" t="s">
        <v>308</v>
      </c>
      <c r="F18" s="10">
        <v>1375</v>
      </c>
      <c r="G18" s="24" t="s">
        <v>308</v>
      </c>
      <c r="H18" s="19">
        <v>1375</v>
      </c>
      <c r="I18" s="30" t="s">
        <v>11</v>
      </c>
      <c r="J18" s="12" t="s">
        <v>317</v>
      </c>
      <c r="K18" s="3"/>
      <c r="L18" s="3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</row>
    <row r="19" spans="1:190" s="36" customFormat="1" ht="38.25" x14ac:dyDescent="0.2">
      <c r="A19" s="29" t="s">
        <v>53</v>
      </c>
      <c r="B19" s="22">
        <v>95739</v>
      </c>
      <c r="C19" s="26" t="s">
        <v>308</v>
      </c>
      <c r="D19" s="13">
        <v>1000</v>
      </c>
      <c r="E19" s="26" t="s">
        <v>48</v>
      </c>
      <c r="F19" s="13" t="s">
        <v>55</v>
      </c>
      <c r="G19" s="26" t="s">
        <v>48</v>
      </c>
      <c r="H19" s="20" t="s">
        <v>55</v>
      </c>
      <c r="I19" s="31" t="s">
        <v>60</v>
      </c>
      <c r="J19" s="14" t="s">
        <v>318</v>
      </c>
      <c r="K19" s="3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</row>
    <row r="20" spans="1:190" s="36" customFormat="1" ht="25.5" x14ac:dyDescent="0.2">
      <c r="A20" s="28" t="s">
        <v>54</v>
      </c>
      <c r="B20" s="23">
        <v>25583</v>
      </c>
      <c r="C20" s="24" t="s">
        <v>48</v>
      </c>
      <c r="D20" s="10" t="s">
        <v>55</v>
      </c>
      <c r="E20" s="24" t="s">
        <v>48</v>
      </c>
      <c r="F20" s="10" t="s">
        <v>55</v>
      </c>
      <c r="G20" s="24" t="s">
        <v>48</v>
      </c>
      <c r="H20" s="19" t="s">
        <v>55</v>
      </c>
      <c r="I20" s="30" t="s">
        <v>11</v>
      </c>
      <c r="J20" s="12"/>
      <c r="K20" s="3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</row>
    <row r="21" spans="1:190" s="36" customFormat="1" x14ac:dyDescent="0.2">
      <c r="A21" s="29" t="s">
        <v>56</v>
      </c>
      <c r="B21" s="22">
        <v>4250</v>
      </c>
      <c r="C21" s="26" t="s">
        <v>311</v>
      </c>
      <c r="D21" s="13">
        <v>650</v>
      </c>
      <c r="E21" s="26" t="s">
        <v>311</v>
      </c>
      <c r="F21" s="13">
        <v>650</v>
      </c>
      <c r="G21" s="26"/>
      <c r="H21" s="20"/>
      <c r="I21" s="31" t="s">
        <v>11</v>
      </c>
      <c r="J21" s="14"/>
      <c r="K21" s="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</row>
    <row r="22" spans="1:190" s="36" customFormat="1" ht="38.25" x14ac:dyDescent="0.2">
      <c r="A22" s="28" t="s">
        <v>57</v>
      </c>
      <c r="B22" s="23">
        <v>4057</v>
      </c>
      <c r="C22" s="24" t="s">
        <v>308</v>
      </c>
      <c r="D22" s="10">
        <v>1000</v>
      </c>
      <c r="E22" s="24" t="s">
        <v>308</v>
      </c>
      <c r="F22" s="10">
        <v>1000</v>
      </c>
      <c r="G22" s="24" t="s">
        <v>308</v>
      </c>
      <c r="H22" s="19">
        <v>1750</v>
      </c>
      <c r="I22" s="30" t="s">
        <v>11</v>
      </c>
      <c r="J22" s="12" t="s">
        <v>58</v>
      </c>
      <c r="K22" s="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</row>
    <row r="23" spans="1:190" s="36" customFormat="1" x14ac:dyDescent="0.2">
      <c r="A23" s="29" t="s">
        <v>59</v>
      </c>
      <c r="B23" s="22">
        <v>52034</v>
      </c>
      <c r="C23" s="26" t="s">
        <v>311</v>
      </c>
      <c r="D23" s="13">
        <v>1500</v>
      </c>
      <c r="E23" s="26" t="s">
        <v>48</v>
      </c>
      <c r="F23" s="13" t="s">
        <v>14</v>
      </c>
      <c r="G23" s="26" t="s">
        <v>48</v>
      </c>
      <c r="H23" s="20" t="s">
        <v>14</v>
      </c>
      <c r="I23" s="31" t="s">
        <v>60</v>
      </c>
      <c r="J23" s="14"/>
      <c r="K23" s="3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</row>
    <row r="24" spans="1:190" s="36" customFormat="1" x14ac:dyDescent="0.2">
      <c r="A24" s="28" t="s">
        <v>61</v>
      </c>
      <c r="B24" s="23">
        <v>3850</v>
      </c>
      <c r="C24" s="24" t="s">
        <v>17</v>
      </c>
      <c r="D24" s="10">
        <v>925</v>
      </c>
      <c r="E24" s="24" t="s">
        <v>17</v>
      </c>
      <c r="F24" s="10">
        <v>1175</v>
      </c>
      <c r="G24" s="24" t="s">
        <v>17</v>
      </c>
      <c r="H24" s="19">
        <v>2750</v>
      </c>
      <c r="I24" s="30" t="s">
        <v>11</v>
      </c>
      <c r="J24" s="12"/>
      <c r="K24" s="3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</row>
    <row r="25" spans="1:190" s="36" customFormat="1" x14ac:dyDescent="0.2">
      <c r="A25" s="29" t="s">
        <v>63</v>
      </c>
      <c r="B25" s="22">
        <v>875</v>
      </c>
      <c r="C25" s="26" t="s">
        <v>25</v>
      </c>
      <c r="D25" s="13">
        <v>1300</v>
      </c>
      <c r="E25" s="26" t="s">
        <v>25</v>
      </c>
      <c r="F25" s="13">
        <v>1500</v>
      </c>
      <c r="G25" s="26" t="s">
        <v>25</v>
      </c>
      <c r="H25" s="20">
        <v>1500</v>
      </c>
      <c r="I25" s="31" t="s">
        <v>60</v>
      </c>
      <c r="J25" s="14"/>
      <c r="K25" s="3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</row>
    <row r="26" spans="1:190" s="36" customFormat="1" ht="25.5" x14ac:dyDescent="0.2">
      <c r="A26" s="28" t="s">
        <v>319</v>
      </c>
      <c r="B26" s="23">
        <v>174668</v>
      </c>
      <c r="C26" s="24" t="s">
        <v>311</v>
      </c>
      <c r="D26" s="10">
        <v>2200</v>
      </c>
      <c r="E26" s="24" t="s">
        <v>311</v>
      </c>
      <c r="F26" s="10">
        <v>2200</v>
      </c>
      <c r="G26" s="24" t="s">
        <v>311</v>
      </c>
      <c r="H26" s="19">
        <v>2800</v>
      </c>
      <c r="I26" s="30" t="s">
        <v>11</v>
      </c>
      <c r="J26" s="12"/>
      <c r="K26" s="3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</row>
    <row r="27" spans="1:190" s="36" customFormat="1" x14ac:dyDescent="0.2">
      <c r="A27" s="29" t="s">
        <v>66</v>
      </c>
      <c r="B27" s="22">
        <v>189600</v>
      </c>
      <c r="C27" s="26" t="s">
        <v>311</v>
      </c>
      <c r="D27" s="13">
        <v>3100</v>
      </c>
      <c r="E27" s="26" t="s">
        <v>311</v>
      </c>
      <c r="F27" s="13">
        <v>3100</v>
      </c>
      <c r="G27" s="26" t="s">
        <v>311</v>
      </c>
      <c r="H27" s="20">
        <v>3100</v>
      </c>
      <c r="I27" s="31" t="s">
        <v>11</v>
      </c>
      <c r="J27" s="14"/>
      <c r="K27" s="3"/>
      <c r="L27" s="3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</row>
    <row r="28" spans="1:190" s="36" customFormat="1" ht="25.5" x14ac:dyDescent="0.2">
      <c r="A28" s="28" t="s">
        <v>68</v>
      </c>
      <c r="B28" s="23">
        <v>2309</v>
      </c>
      <c r="C28" s="24" t="s">
        <v>311</v>
      </c>
      <c r="D28" s="10">
        <v>1866</v>
      </c>
      <c r="E28" s="24" t="s">
        <v>311</v>
      </c>
      <c r="F28" s="10">
        <v>1866</v>
      </c>
      <c r="G28" s="24" t="s">
        <v>311</v>
      </c>
      <c r="H28" s="19">
        <v>2446</v>
      </c>
      <c r="I28" s="30" t="s">
        <v>11</v>
      </c>
      <c r="J28" s="12" t="s">
        <v>69</v>
      </c>
      <c r="K28" s="3"/>
      <c r="L28" s="3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</row>
    <row r="29" spans="1:190" s="36" customFormat="1" x14ac:dyDescent="0.2">
      <c r="A29" s="29" t="s">
        <v>70</v>
      </c>
      <c r="B29" s="22">
        <v>954644</v>
      </c>
      <c r="C29" s="26" t="s">
        <v>308</v>
      </c>
      <c r="D29" s="13">
        <v>3428</v>
      </c>
      <c r="E29" s="26" t="s">
        <v>308</v>
      </c>
      <c r="F29" s="13">
        <v>3428</v>
      </c>
      <c r="G29" s="26" t="s">
        <v>308</v>
      </c>
      <c r="H29" s="20" t="s">
        <v>14</v>
      </c>
      <c r="I29" s="31" t="s">
        <v>11</v>
      </c>
      <c r="J29" s="14"/>
      <c r="K29" s="3"/>
      <c r="L29" s="3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</row>
    <row r="30" spans="1:190" s="36" customFormat="1" ht="25.5" x14ac:dyDescent="0.2">
      <c r="A30" s="28" t="s">
        <v>72</v>
      </c>
      <c r="B30" s="23">
        <v>20838</v>
      </c>
      <c r="C30" s="24" t="s">
        <v>107</v>
      </c>
      <c r="D30" s="10">
        <v>850</v>
      </c>
      <c r="E30" s="24" t="s">
        <v>107</v>
      </c>
      <c r="F30" s="10">
        <v>850</v>
      </c>
      <c r="G30" s="24" t="s">
        <v>107</v>
      </c>
      <c r="H30" s="19">
        <v>850</v>
      </c>
      <c r="I30" s="30" t="s">
        <v>11</v>
      </c>
      <c r="J30" s="12" t="s">
        <v>320</v>
      </c>
      <c r="K30" s="3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</row>
    <row r="31" spans="1:190" s="36" customFormat="1" ht="25.5" x14ac:dyDescent="0.2">
      <c r="A31" s="29" t="s">
        <v>73</v>
      </c>
      <c r="B31" s="22" t="s">
        <v>461</v>
      </c>
      <c r="C31" s="26" t="s">
        <v>25</v>
      </c>
      <c r="D31" s="13">
        <v>1000</v>
      </c>
      <c r="E31" s="26" t="s">
        <v>25</v>
      </c>
      <c r="F31" s="13">
        <v>1000</v>
      </c>
      <c r="G31" s="26" t="s">
        <v>25</v>
      </c>
      <c r="H31" s="20">
        <v>1000</v>
      </c>
      <c r="I31" s="31" t="s">
        <v>11</v>
      </c>
      <c r="J31" s="14"/>
      <c r="K31" s="3"/>
      <c r="L31" s="3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</row>
    <row r="32" spans="1:190" s="36" customFormat="1" ht="25.5" x14ac:dyDescent="0.2">
      <c r="A32" s="28" t="s">
        <v>74</v>
      </c>
      <c r="B32" s="23">
        <v>22967</v>
      </c>
      <c r="C32" s="24" t="s">
        <v>311</v>
      </c>
      <c r="D32" s="10">
        <v>1625</v>
      </c>
      <c r="E32" s="24" t="s">
        <v>311</v>
      </c>
      <c r="F32" s="10">
        <v>1625</v>
      </c>
      <c r="G32" s="24"/>
      <c r="H32" s="19"/>
      <c r="I32" s="30" t="s">
        <v>11</v>
      </c>
      <c r="J32" s="12" t="s">
        <v>75</v>
      </c>
      <c r="K32" s="3"/>
      <c r="L32" s="3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</row>
    <row r="33" spans="1:190" s="36" customFormat="1" x14ac:dyDescent="0.2">
      <c r="A33" s="29" t="s">
        <v>77</v>
      </c>
      <c r="B33" s="22">
        <v>12410</v>
      </c>
      <c r="C33" s="26" t="s">
        <v>311</v>
      </c>
      <c r="D33" s="13">
        <v>720</v>
      </c>
      <c r="E33" s="26" t="s">
        <v>311</v>
      </c>
      <c r="F33" s="13">
        <v>720</v>
      </c>
      <c r="G33" s="26" t="s">
        <v>311</v>
      </c>
      <c r="H33" s="20">
        <v>1120</v>
      </c>
      <c r="I33" s="31" t="s">
        <v>11</v>
      </c>
      <c r="J33" s="14"/>
      <c r="K33" s="3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</row>
    <row r="34" spans="1:190" s="36" customFormat="1" x14ac:dyDescent="0.2">
      <c r="A34" s="28" t="s">
        <v>81</v>
      </c>
      <c r="B34" s="23">
        <v>99352</v>
      </c>
      <c r="C34" s="24" t="s">
        <v>311</v>
      </c>
      <c r="D34" s="10">
        <v>1000</v>
      </c>
      <c r="E34" s="24" t="s">
        <v>311</v>
      </c>
      <c r="F34" s="10">
        <v>1000</v>
      </c>
      <c r="G34" s="24" t="s">
        <v>311</v>
      </c>
      <c r="H34" s="19">
        <v>1800</v>
      </c>
      <c r="I34" s="30" t="s">
        <v>11</v>
      </c>
      <c r="J34" s="12"/>
      <c r="K34" s="3"/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</row>
    <row r="35" spans="1:190" s="36" customFormat="1" x14ac:dyDescent="0.2">
      <c r="A35" s="29" t="s">
        <v>83</v>
      </c>
      <c r="B35" s="22">
        <v>711</v>
      </c>
      <c r="C35" s="26" t="s">
        <v>25</v>
      </c>
      <c r="D35" s="13">
        <v>500</v>
      </c>
      <c r="E35" s="26" t="s">
        <v>25</v>
      </c>
      <c r="F35" s="13">
        <v>500</v>
      </c>
      <c r="G35" s="26" t="s">
        <v>25</v>
      </c>
      <c r="H35" s="20">
        <v>500</v>
      </c>
      <c r="I35" s="31" t="s">
        <v>11</v>
      </c>
      <c r="J35" s="14"/>
      <c r="K35" s="3"/>
      <c r="L35" s="3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</row>
    <row r="36" spans="1:190" s="36" customFormat="1" x14ac:dyDescent="0.2">
      <c r="A36" s="28" t="s">
        <v>84</v>
      </c>
      <c r="B36" s="23">
        <v>7236</v>
      </c>
      <c r="C36" s="24" t="s">
        <v>311</v>
      </c>
      <c r="D36" s="10">
        <v>1515</v>
      </c>
      <c r="E36" s="24" t="s">
        <v>48</v>
      </c>
      <c r="F36" s="10" t="s">
        <v>14</v>
      </c>
      <c r="G36" s="24" t="s">
        <v>48</v>
      </c>
      <c r="H36" s="19" t="s">
        <v>14</v>
      </c>
      <c r="I36" s="30" t="s">
        <v>60</v>
      </c>
      <c r="J36" s="12"/>
      <c r="K36" s="3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</row>
    <row r="37" spans="1:190" s="36" customFormat="1" x14ac:dyDescent="0.2">
      <c r="A37" s="29" t="s">
        <v>321</v>
      </c>
      <c r="B37" s="22" t="s">
        <v>461</v>
      </c>
      <c r="C37" s="26" t="s">
        <v>308</v>
      </c>
      <c r="D37" s="13">
        <v>1650</v>
      </c>
      <c r="E37" s="26" t="s">
        <v>308</v>
      </c>
      <c r="F37" s="13">
        <v>1650</v>
      </c>
      <c r="G37" s="26" t="s">
        <v>308</v>
      </c>
      <c r="H37" s="20" t="s">
        <v>29</v>
      </c>
      <c r="I37" s="31" t="s">
        <v>11</v>
      </c>
      <c r="J37" s="14" t="s">
        <v>322</v>
      </c>
      <c r="K37" s="3"/>
      <c r="L37" s="3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</row>
    <row r="38" spans="1:190" s="36" customFormat="1" x14ac:dyDescent="0.2">
      <c r="A38" s="28" t="s">
        <v>88</v>
      </c>
      <c r="B38" s="23">
        <v>11110</v>
      </c>
      <c r="C38" s="24" t="s">
        <v>311</v>
      </c>
      <c r="D38" s="10">
        <v>1000</v>
      </c>
      <c r="E38" s="24" t="s">
        <v>311</v>
      </c>
      <c r="F38" s="10">
        <v>1000</v>
      </c>
      <c r="G38" s="24" t="s">
        <v>311</v>
      </c>
      <c r="H38" s="19">
        <v>1200</v>
      </c>
      <c r="I38" s="30" t="s">
        <v>11</v>
      </c>
      <c r="J38" s="12"/>
      <c r="K38" s="3"/>
      <c r="L38" s="3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</row>
    <row r="39" spans="1:190" s="36" customFormat="1" x14ac:dyDescent="0.2">
      <c r="A39" s="29" t="s">
        <v>89</v>
      </c>
      <c r="B39" s="22">
        <v>278440</v>
      </c>
      <c r="C39" s="26" t="s">
        <v>308</v>
      </c>
      <c r="D39" s="13">
        <v>3255</v>
      </c>
      <c r="E39" s="26" t="s">
        <v>308</v>
      </c>
      <c r="F39" s="13">
        <v>3255</v>
      </c>
      <c r="G39" s="26" t="s">
        <v>308</v>
      </c>
      <c r="H39" s="20" t="s">
        <v>14</v>
      </c>
      <c r="I39" s="31" t="s">
        <v>11</v>
      </c>
      <c r="J39" s="14"/>
      <c r="K39" s="3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</row>
    <row r="40" spans="1:190" s="36" customFormat="1" x14ac:dyDescent="0.2">
      <c r="A40" s="28" t="s">
        <v>90</v>
      </c>
      <c r="B40" s="23">
        <v>6340</v>
      </c>
      <c r="C40" s="24" t="s">
        <v>308</v>
      </c>
      <c r="D40" s="10">
        <v>2090</v>
      </c>
      <c r="E40" s="24" t="s">
        <v>308</v>
      </c>
      <c r="F40" s="10">
        <v>2090</v>
      </c>
      <c r="G40" s="24" t="s">
        <v>308</v>
      </c>
      <c r="H40" s="19" t="s">
        <v>14</v>
      </c>
      <c r="I40" s="30" t="s">
        <v>11</v>
      </c>
      <c r="J40" s="12" t="s">
        <v>323</v>
      </c>
      <c r="K40" s="3"/>
      <c r="L40" s="3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</row>
    <row r="41" spans="1:190" s="36" customFormat="1" x14ac:dyDescent="0.2">
      <c r="A41" s="29" t="s">
        <v>91</v>
      </c>
      <c r="B41" s="22">
        <v>15527</v>
      </c>
      <c r="C41" s="26" t="s">
        <v>17</v>
      </c>
      <c r="D41" s="13">
        <v>1129</v>
      </c>
      <c r="E41" s="26" t="s">
        <v>17</v>
      </c>
      <c r="F41" s="13">
        <v>1129</v>
      </c>
      <c r="G41" s="26"/>
      <c r="H41" s="20"/>
      <c r="I41" s="31" t="s">
        <v>11</v>
      </c>
      <c r="J41" s="14"/>
      <c r="K41" s="3"/>
      <c r="L41" s="3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</row>
    <row r="42" spans="1:190" s="36" customFormat="1" x14ac:dyDescent="0.2">
      <c r="A42" s="28" t="s">
        <v>93</v>
      </c>
      <c r="B42" s="23">
        <v>5500</v>
      </c>
      <c r="C42" s="24" t="s">
        <v>311</v>
      </c>
      <c r="D42" s="10">
        <v>1000</v>
      </c>
      <c r="E42" s="24" t="s">
        <v>311</v>
      </c>
      <c r="F42" s="10">
        <v>1000</v>
      </c>
      <c r="G42" s="24" t="s">
        <v>311</v>
      </c>
      <c r="H42" s="19">
        <v>1200</v>
      </c>
      <c r="I42" s="30" t="s">
        <v>11</v>
      </c>
      <c r="J42" s="12"/>
      <c r="K42" s="3"/>
      <c r="L42" s="3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</row>
    <row r="43" spans="1:190" s="36" customFormat="1" ht="25.5" x14ac:dyDescent="0.2">
      <c r="A43" s="29" t="s">
        <v>95</v>
      </c>
      <c r="B43" s="22" t="s">
        <v>461</v>
      </c>
      <c r="C43" s="26" t="s">
        <v>308</v>
      </c>
      <c r="D43" s="13">
        <v>2000</v>
      </c>
      <c r="E43" s="26" t="s">
        <v>308</v>
      </c>
      <c r="F43" s="13">
        <v>2000</v>
      </c>
      <c r="G43" s="26" t="s">
        <v>308</v>
      </c>
      <c r="H43" s="20" t="s">
        <v>29</v>
      </c>
      <c r="I43" s="31" t="s">
        <v>11</v>
      </c>
      <c r="J43" s="14"/>
      <c r="K43" s="3"/>
      <c r="L43" s="3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</row>
    <row r="44" spans="1:190" s="36" customFormat="1" x14ac:dyDescent="0.2">
      <c r="A44" s="28" t="s">
        <v>97</v>
      </c>
      <c r="B44" s="23">
        <v>18988</v>
      </c>
      <c r="C44" s="24" t="s">
        <v>311</v>
      </c>
      <c r="D44" s="10">
        <v>1150</v>
      </c>
      <c r="E44" s="24" t="s">
        <v>311</v>
      </c>
      <c r="F44" s="10">
        <v>1150</v>
      </c>
      <c r="G44" s="24" t="s">
        <v>311</v>
      </c>
      <c r="H44" s="19">
        <v>2200</v>
      </c>
      <c r="I44" s="30" t="s">
        <v>11</v>
      </c>
      <c r="J44" s="12"/>
      <c r="K44" s="3"/>
      <c r="L44" s="3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</row>
    <row r="45" spans="1:190" s="36" customFormat="1" x14ac:dyDescent="0.2">
      <c r="A45" s="29" t="s">
        <v>98</v>
      </c>
      <c r="B45" s="22">
        <v>4200</v>
      </c>
      <c r="C45" s="26" t="s">
        <v>311</v>
      </c>
      <c r="D45" s="13">
        <v>1400</v>
      </c>
      <c r="E45" s="26" t="s">
        <v>48</v>
      </c>
      <c r="F45" s="13" t="s">
        <v>29</v>
      </c>
      <c r="G45" s="26" t="s">
        <v>48</v>
      </c>
      <c r="H45" s="20" t="s">
        <v>29</v>
      </c>
      <c r="I45" s="31" t="s">
        <v>60</v>
      </c>
      <c r="J45" s="14"/>
      <c r="K45" s="3"/>
      <c r="L45" s="3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</row>
    <row r="46" spans="1:190" s="36" customFormat="1" ht="38.25" x14ac:dyDescent="0.2">
      <c r="A46" s="28" t="s">
        <v>99</v>
      </c>
      <c r="B46" s="23">
        <v>11070</v>
      </c>
      <c r="C46" s="24" t="s">
        <v>308</v>
      </c>
      <c r="D46" s="10">
        <v>750</v>
      </c>
      <c r="E46" s="24" t="s">
        <v>308</v>
      </c>
      <c r="F46" s="10">
        <v>750</v>
      </c>
      <c r="G46" s="24" t="s">
        <v>308</v>
      </c>
      <c r="H46" s="19" t="s">
        <v>100</v>
      </c>
      <c r="I46" s="30" t="s">
        <v>11</v>
      </c>
      <c r="J46" s="12" t="s">
        <v>324</v>
      </c>
      <c r="K46" s="3"/>
      <c r="L46" s="3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</row>
    <row r="47" spans="1:190" s="36" customFormat="1" ht="25.5" x14ac:dyDescent="0.2">
      <c r="A47" s="29" t="s">
        <v>101</v>
      </c>
      <c r="B47" s="22">
        <v>2881</v>
      </c>
      <c r="C47" s="26" t="s">
        <v>25</v>
      </c>
      <c r="D47" s="13">
        <v>500</v>
      </c>
      <c r="E47" s="26" t="s">
        <v>25</v>
      </c>
      <c r="F47" s="13">
        <v>500</v>
      </c>
      <c r="G47" s="26" t="s">
        <v>25</v>
      </c>
      <c r="H47" s="20">
        <v>500</v>
      </c>
      <c r="I47" s="31" t="s">
        <v>11</v>
      </c>
      <c r="J47" s="14" t="s">
        <v>325</v>
      </c>
      <c r="K47" s="3"/>
      <c r="L47" s="3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</row>
    <row r="48" spans="1:190" s="36" customFormat="1" x14ac:dyDescent="0.2">
      <c r="A48" s="28" t="s">
        <v>102</v>
      </c>
      <c r="B48" s="23">
        <v>1410</v>
      </c>
      <c r="C48" s="24" t="s">
        <v>104</v>
      </c>
      <c r="D48" s="10">
        <v>1000</v>
      </c>
      <c r="E48" s="24" t="s">
        <v>104</v>
      </c>
      <c r="F48" s="10">
        <v>1000</v>
      </c>
      <c r="G48" s="24" t="s">
        <v>104</v>
      </c>
      <c r="H48" s="19">
        <v>1000</v>
      </c>
      <c r="I48" s="30" t="s">
        <v>11</v>
      </c>
      <c r="J48" s="12" t="s">
        <v>326</v>
      </c>
      <c r="K48" s="3"/>
      <c r="L48" s="3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</row>
    <row r="49" spans="1:190" s="36" customFormat="1" ht="25.5" x14ac:dyDescent="0.2">
      <c r="A49" s="29" t="s">
        <v>103</v>
      </c>
      <c r="B49" s="22">
        <v>1145</v>
      </c>
      <c r="C49" s="26" t="s">
        <v>104</v>
      </c>
      <c r="D49" s="13">
        <v>2000</v>
      </c>
      <c r="E49" s="26" t="s">
        <v>104</v>
      </c>
      <c r="F49" s="13">
        <v>2000</v>
      </c>
      <c r="G49" s="26" t="s">
        <v>104</v>
      </c>
      <c r="H49" s="20">
        <v>2000</v>
      </c>
      <c r="I49" s="31" t="s">
        <v>11</v>
      </c>
      <c r="J49" s="14" t="s">
        <v>327</v>
      </c>
      <c r="K49" s="3"/>
      <c r="L49" s="3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</row>
    <row r="50" spans="1:190" s="36" customFormat="1" ht="25.5" x14ac:dyDescent="0.2">
      <c r="A50" s="28" t="s">
        <v>106</v>
      </c>
      <c r="B50" s="23">
        <v>206194</v>
      </c>
      <c r="C50" s="24" t="s">
        <v>25</v>
      </c>
      <c r="D50" s="10">
        <v>2400</v>
      </c>
      <c r="E50" s="24" t="s">
        <v>107</v>
      </c>
      <c r="F50" s="10" t="s">
        <v>108</v>
      </c>
      <c r="G50" s="24" t="s">
        <v>107</v>
      </c>
      <c r="H50" s="19" t="s">
        <v>108</v>
      </c>
      <c r="I50" s="30" t="s">
        <v>60</v>
      </c>
      <c r="J50" s="12"/>
      <c r="K50" s="3"/>
      <c r="L50" s="3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</row>
    <row r="51" spans="1:190" s="36" customFormat="1" ht="25.5" x14ac:dyDescent="0.2">
      <c r="A51" s="29" t="s">
        <v>111</v>
      </c>
      <c r="B51" s="22">
        <v>13517</v>
      </c>
      <c r="C51" s="26" t="s">
        <v>308</v>
      </c>
      <c r="D51" s="13">
        <v>1000</v>
      </c>
      <c r="E51" s="26" t="s">
        <v>308</v>
      </c>
      <c r="F51" s="13">
        <v>1000</v>
      </c>
      <c r="G51" s="26" t="s">
        <v>308</v>
      </c>
      <c r="H51" s="20" t="s">
        <v>29</v>
      </c>
      <c r="I51" s="31" t="s">
        <v>11</v>
      </c>
      <c r="J51" s="14" t="s">
        <v>328</v>
      </c>
      <c r="K51" s="3"/>
      <c r="L51" s="3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</row>
    <row r="52" spans="1:190" s="36" customFormat="1" ht="38.25" x14ac:dyDescent="0.2">
      <c r="A52" s="28" t="s">
        <v>113</v>
      </c>
      <c r="B52" s="23">
        <v>25653</v>
      </c>
      <c r="C52" s="24" t="s">
        <v>17</v>
      </c>
      <c r="D52" s="10">
        <v>750</v>
      </c>
      <c r="E52" s="24"/>
      <c r="F52" s="10"/>
      <c r="G52" s="24"/>
      <c r="H52" s="19"/>
      <c r="I52" s="30" t="s">
        <v>114</v>
      </c>
      <c r="J52" s="12" t="s">
        <v>329</v>
      </c>
      <c r="K52" s="3"/>
      <c r="L52" s="3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</row>
    <row r="53" spans="1:190" s="36" customFormat="1" x14ac:dyDescent="0.2">
      <c r="A53" s="29" t="s">
        <v>116</v>
      </c>
      <c r="B53" s="22">
        <v>962</v>
      </c>
      <c r="C53" s="26" t="s">
        <v>308</v>
      </c>
      <c r="D53" s="13">
        <v>475</v>
      </c>
      <c r="E53" s="26" t="s">
        <v>308</v>
      </c>
      <c r="F53" s="13" t="s">
        <v>14</v>
      </c>
      <c r="G53" s="26" t="s">
        <v>308</v>
      </c>
      <c r="H53" s="20" t="s">
        <v>14</v>
      </c>
      <c r="I53" s="31" t="s">
        <v>11</v>
      </c>
      <c r="J53" s="14"/>
      <c r="K53" s="3"/>
      <c r="L53" s="3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</row>
    <row r="54" spans="1:190" s="36" customFormat="1" x14ac:dyDescent="0.2">
      <c r="A54" s="28" t="s">
        <v>117</v>
      </c>
      <c r="B54" s="23">
        <v>11621</v>
      </c>
      <c r="C54" s="24" t="s">
        <v>311</v>
      </c>
      <c r="D54" s="10">
        <v>4500</v>
      </c>
      <c r="E54" s="24" t="s">
        <v>311</v>
      </c>
      <c r="F54" s="10">
        <v>4500</v>
      </c>
      <c r="G54" s="24" t="s">
        <v>311</v>
      </c>
      <c r="H54" s="19">
        <v>5500</v>
      </c>
      <c r="I54" s="30" t="s">
        <v>11</v>
      </c>
      <c r="J54" s="12"/>
      <c r="K54" s="3"/>
      <c r="L54" s="3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</row>
    <row r="55" spans="1:190" s="36" customFormat="1" ht="25.5" x14ac:dyDescent="0.2">
      <c r="A55" s="29" t="s">
        <v>118</v>
      </c>
      <c r="B55" s="22">
        <v>6800</v>
      </c>
      <c r="C55" s="26" t="s">
        <v>10</v>
      </c>
      <c r="D55" s="13">
        <v>800</v>
      </c>
      <c r="E55" s="26" t="s">
        <v>10</v>
      </c>
      <c r="F55" s="13">
        <v>800</v>
      </c>
      <c r="G55" s="26" t="s">
        <v>10</v>
      </c>
      <c r="H55" s="20" t="s">
        <v>55</v>
      </c>
      <c r="I55" s="31" t="s">
        <v>11</v>
      </c>
      <c r="J55" s="14" t="s">
        <v>330</v>
      </c>
      <c r="K55" s="3"/>
      <c r="L55" s="3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</row>
    <row r="56" spans="1:190" s="36" customFormat="1" ht="51" x14ac:dyDescent="0.2">
      <c r="A56" s="28" t="s">
        <v>120</v>
      </c>
      <c r="B56" s="23">
        <v>14308</v>
      </c>
      <c r="C56" s="24" t="s">
        <v>17</v>
      </c>
      <c r="D56" s="10">
        <v>600</v>
      </c>
      <c r="E56" s="24"/>
      <c r="F56" s="10"/>
      <c r="G56" s="24"/>
      <c r="H56" s="19"/>
      <c r="I56" s="30" t="s">
        <v>114</v>
      </c>
      <c r="J56" s="12" t="s">
        <v>121</v>
      </c>
      <c r="K56" s="3"/>
      <c r="L56" s="3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</row>
    <row r="57" spans="1:190" s="36" customFormat="1" ht="25.5" x14ac:dyDescent="0.2">
      <c r="A57" s="29" t="s">
        <v>122</v>
      </c>
      <c r="B57" s="22">
        <v>6330</v>
      </c>
      <c r="C57" s="26" t="s">
        <v>308</v>
      </c>
      <c r="D57" s="13">
        <v>1000</v>
      </c>
      <c r="E57" s="26" t="s">
        <v>308</v>
      </c>
      <c r="F57" s="13">
        <v>1000</v>
      </c>
      <c r="G57" s="26" t="s">
        <v>308</v>
      </c>
      <c r="H57" s="20" t="s">
        <v>235</v>
      </c>
      <c r="I57" s="31" t="s">
        <v>11</v>
      </c>
      <c r="J57" s="14" t="s">
        <v>331</v>
      </c>
      <c r="K57" s="3"/>
      <c r="L57" s="34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</row>
    <row r="58" spans="1:190" s="36" customFormat="1" ht="25.5" x14ac:dyDescent="0.2">
      <c r="A58" s="28" t="s">
        <v>126</v>
      </c>
      <c r="B58" s="23">
        <v>103140</v>
      </c>
      <c r="C58" s="24" t="s">
        <v>17</v>
      </c>
      <c r="D58" s="10">
        <v>3604</v>
      </c>
      <c r="E58" s="24" t="s">
        <v>17</v>
      </c>
      <c r="F58" s="10">
        <v>3625</v>
      </c>
      <c r="G58" s="24" t="s">
        <v>17</v>
      </c>
      <c r="H58" s="19">
        <v>3735</v>
      </c>
      <c r="I58" s="30" t="s">
        <v>11</v>
      </c>
      <c r="J58" s="12" t="s">
        <v>127</v>
      </c>
      <c r="K58" s="3"/>
      <c r="L58" s="34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</row>
    <row r="59" spans="1:190" s="36" customFormat="1" ht="25.5" x14ac:dyDescent="0.2">
      <c r="A59" s="29" t="s">
        <v>128</v>
      </c>
      <c r="B59" s="22">
        <v>20835</v>
      </c>
      <c r="C59" s="26" t="s">
        <v>332</v>
      </c>
      <c r="D59" s="13">
        <v>450</v>
      </c>
      <c r="E59" s="26" t="s">
        <v>332</v>
      </c>
      <c r="F59" s="13">
        <v>450</v>
      </c>
      <c r="G59" s="26"/>
      <c r="H59" s="20"/>
      <c r="I59" s="31" t="s">
        <v>11</v>
      </c>
      <c r="J59" s="14" t="s">
        <v>333</v>
      </c>
      <c r="K59" s="3"/>
      <c r="L59" s="34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</row>
    <row r="60" spans="1:190" s="36" customFormat="1" ht="25.5" x14ac:dyDescent="0.2">
      <c r="A60" s="28" t="s">
        <v>132</v>
      </c>
      <c r="B60" s="23">
        <v>15612</v>
      </c>
      <c r="C60" s="24" t="s">
        <v>334</v>
      </c>
      <c r="D60" s="10">
        <v>1060</v>
      </c>
      <c r="E60" s="24" t="s">
        <v>10</v>
      </c>
      <c r="F60" s="10">
        <v>1110</v>
      </c>
      <c r="G60" s="24" t="s">
        <v>10</v>
      </c>
      <c r="H60" s="19">
        <v>2040</v>
      </c>
      <c r="I60" s="30" t="s">
        <v>11</v>
      </c>
      <c r="J60" s="12" t="s">
        <v>335</v>
      </c>
      <c r="K60" s="3"/>
      <c r="L60" s="34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</row>
    <row r="61" spans="1:190" s="36" customFormat="1" x14ac:dyDescent="0.2">
      <c r="A61" s="29" t="s">
        <v>134</v>
      </c>
      <c r="B61" s="22">
        <v>60000</v>
      </c>
      <c r="C61" s="26" t="s">
        <v>311</v>
      </c>
      <c r="D61" s="13">
        <v>1500</v>
      </c>
      <c r="E61" s="26" t="s">
        <v>311</v>
      </c>
      <c r="F61" s="13">
        <v>1500</v>
      </c>
      <c r="G61" s="26" t="s">
        <v>311</v>
      </c>
      <c r="H61" s="20">
        <v>1800</v>
      </c>
      <c r="I61" s="31" t="s">
        <v>11</v>
      </c>
      <c r="J61" s="14"/>
      <c r="K61" s="3"/>
      <c r="L61" s="34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</row>
    <row r="62" spans="1:190" s="36" customFormat="1" x14ac:dyDescent="0.2">
      <c r="A62" s="28" t="s">
        <v>135</v>
      </c>
      <c r="B62" s="23">
        <v>58364</v>
      </c>
      <c r="C62" s="24" t="s">
        <v>311</v>
      </c>
      <c r="D62" s="10">
        <v>933</v>
      </c>
      <c r="E62" s="24" t="s">
        <v>311</v>
      </c>
      <c r="F62" s="10">
        <v>933</v>
      </c>
      <c r="G62" s="24" t="s">
        <v>311</v>
      </c>
      <c r="H62" s="19">
        <v>1223</v>
      </c>
      <c r="I62" s="30" t="s">
        <v>11</v>
      </c>
      <c r="J62" s="12"/>
      <c r="K62" s="3"/>
      <c r="L62" s="34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</row>
    <row r="63" spans="1:190" s="36" customFormat="1" ht="25.5" x14ac:dyDescent="0.2">
      <c r="A63" s="29" t="s">
        <v>136</v>
      </c>
      <c r="B63" s="22">
        <v>14000</v>
      </c>
      <c r="C63" s="26" t="s">
        <v>107</v>
      </c>
      <c r="D63" s="13" t="s">
        <v>108</v>
      </c>
      <c r="E63" s="26" t="s">
        <v>107</v>
      </c>
      <c r="F63" s="13" t="s">
        <v>108</v>
      </c>
      <c r="G63" s="26" t="s">
        <v>107</v>
      </c>
      <c r="H63" s="20" t="s">
        <v>108</v>
      </c>
      <c r="I63" s="31" t="s">
        <v>11</v>
      </c>
      <c r="J63" s="14"/>
      <c r="K63" s="3"/>
      <c r="L63" s="34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</row>
    <row r="64" spans="1:190" s="36" customFormat="1" ht="38.25" x14ac:dyDescent="0.2">
      <c r="A64" s="28" t="s">
        <v>137</v>
      </c>
      <c r="B64" s="23">
        <v>6278</v>
      </c>
      <c r="C64" s="24" t="s">
        <v>107</v>
      </c>
      <c r="D64" s="10">
        <f>100*3</f>
        <v>300</v>
      </c>
      <c r="E64" s="24" t="s">
        <v>107</v>
      </c>
      <c r="F64" s="10" t="s">
        <v>336</v>
      </c>
      <c r="G64" s="24" t="s">
        <v>107</v>
      </c>
      <c r="H64" s="19" t="s">
        <v>336</v>
      </c>
      <c r="I64" s="30" t="s">
        <v>11</v>
      </c>
      <c r="J64" s="12" t="s">
        <v>337</v>
      </c>
      <c r="K64" s="3"/>
      <c r="L64" s="34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</row>
    <row r="65" spans="1:190" s="36" customFormat="1" x14ac:dyDescent="0.2">
      <c r="A65" s="29" t="s">
        <v>139</v>
      </c>
      <c r="B65" s="22">
        <v>35825</v>
      </c>
      <c r="C65" s="26" t="s">
        <v>25</v>
      </c>
      <c r="D65" s="13">
        <v>900</v>
      </c>
      <c r="E65" s="26" t="s">
        <v>25</v>
      </c>
      <c r="F65" s="13">
        <v>1500</v>
      </c>
      <c r="G65" s="26" t="s">
        <v>25</v>
      </c>
      <c r="H65" s="20">
        <v>1500</v>
      </c>
      <c r="I65" s="31" t="s">
        <v>60</v>
      </c>
      <c r="J65" s="14"/>
      <c r="K65" s="3"/>
      <c r="L65" s="3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</row>
    <row r="66" spans="1:190" s="36" customFormat="1" x14ac:dyDescent="0.2">
      <c r="A66" s="28" t="s">
        <v>140</v>
      </c>
      <c r="B66" s="23">
        <v>44196</v>
      </c>
      <c r="C66" s="24" t="s">
        <v>48</v>
      </c>
      <c r="D66" s="10" t="s">
        <v>55</v>
      </c>
      <c r="E66" s="24" t="s">
        <v>48</v>
      </c>
      <c r="F66" s="10" t="s">
        <v>55</v>
      </c>
      <c r="G66" s="24" t="s">
        <v>48</v>
      </c>
      <c r="H66" s="19" t="s">
        <v>55</v>
      </c>
      <c r="I66" s="30" t="s">
        <v>11</v>
      </c>
      <c r="J66" s="12"/>
      <c r="K66" s="3"/>
      <c r="L66" s="34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</row>
    <row r="67" spans="1:190" s="36" customFormat="1" ht="25.5" x14ac:dyDescent="0.2">
      <c r="A67" s="29" t="s">
        <v>141</v>
      </c>
      <c r="B67" s="22">
        <v>82760</v>
      </c>
      <c r="C67" s="26" t="s">
        <v>48</v>
      </c>
      <c r="D67" s="13" t="s">
        <v>55</v>
      </c>
      <c r="E67" s="26" t="s">
        <v>48</v>
      </c>
      <c r="F67" s="13" t="s">
        <v>55</v>
      </c>
      <c r="G67" s="26" t="s">
        <v>48</v>
      </c>
      <c r="H67" s="20" t="s">
        <v>55</v>
      </c>
      <c r="I67" s="31" t="s">
        <v>11</v>
      </c>
      <c r="J67" s="14" t="s">
        <v>338</v>
      </c>
      <c r="K67" s="3"/>
      <c r="L67" s="34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</row>
    <row r="68" spans="1:190" s="36" customFormat="1" x14ac:dyDescent="0.2">
      <c r="A68" s="28" t="s">
        <v>144</v>
      </c>
      <c r="B68" s="23">
        <v>4613</v>
      </c>
      <c r="C68" s="24" t="s">
        <v>17</v>
      </c>
      <c r="D68" s="10">
        <v>1157</v>
      </c>
      <c r="E68" s="24" t="s">
        <v>17</v>
      </c>
      <c r="F68" s="10">
        <v>2068</v>
      </c>
      <c r="G68" s="24" t="s">
        <v>17</v>
      </c>
      <c r="H68" s="19">
        <v>5406</v>
      </c>
      <c r="I68" s="30" t="s">
        <v>11</v>
      </c>
      <c r="J68" s="12"/>
      <c r="K68" s="3"/>
      <c r="L68" s="34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</row>
    <row r="69" spans="1:190" s="36" customFormat="1" ht="25.5" x14ac:dyDescent="0.2">
      <c r="A69" s="29" t="s">
        <v>145</v>
      </c>
      <c r="B69" s="22">
        <v>51254</v>
      </c>
      <c r="C69" s="26" t="s">
        <v>308</v>
      </c>
      <c r="D69" s="13">
        <v>1200</v>
      </c>
      <c r="E69" s="26" t="s">
        <v>308</v>
      </c>
      <c r="F69" s="13">
        <v>1200</v>
      </c>
      <c r="G69" s="26" t="s">
        <v>308</v>
      </c>
      <c r="H69" s="20" t="s">
        <v>14</v>
      </c>
      <c r="I69" s="31" t="s">
        <v>11</v>
      </c>
      <c r="J69" s="14" t="s">
        <v>339</v>
      </c>
      <c r="K69" s="3"/>
      <c r="L69" s="34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</row>
    <row r="70" spans="1:190" s="36" customFormat="1" ht="25.5" x14ac:dyDescent="0.2">
      <c r="A70" s="28" t="s">
        <v>147</v>
      </c>
      <c r="B70" s="23">
        <v>6800</v>
      </c>
      <c r="C70" s="24" t="s">
        <v>104</v>
      </c>
      <c r="D70" s="10">
        <v>1160</v>
      </c>
      <c r="E70" s="24" t="s">
        <v>104</v>
      </c>
      <c r="F70" s="10">
        <v>1160</v>
      </c>
      <c r="G70" s="24" t="s">
        <v>104</v>
      </c>
      <c r="H70" s="19">
        <v>1160</v>
      </c>
      <c r="I70" s="30" t="s">
        <v>11</v>
      </c>
      <c r="J70" s="12" t="s">
        <v>340</v>
      </c>
      <c r="K70" s="3"/>
      <c r="L70" s="34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</row>
    <row r="71" spans="1:190" s="36" customFormat="1" x14ac:dyDescent="0.2">
      <c r="A71" s="29" t="s">
        <v>151</v>
      </c>
      <c r="B71" s="22">
        <v>4978</v>
      </c>
      <c r="C71" s="26" t="s">
        <v>311</v>
      </c>
      <c r="D71" s="13">
        <v>1500</v>
      </c>
      <c r="E71" s="26" t="s">
        <v>311</v>
      </c>
      <c r="F71" s="13">
        <v>1500</v>
      </c>
      <c r="G71" s="26" t="s">
        <v>311</v>
      </c>
      <c r="H71" s="20">
        <v>2000</v>
      </c>
      <c r="I71" s="31" t="s">
        <v>11</v>
      </c>
      <c r="J71" s="14"/>
      <c r="K71" s="3"/>
      <c r="L71" s="34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</row>
    <row r="72" spans="1:190" s="36" customFormat="1" ht="25.5" x14ac:dyDescent="0.2">
      <c r="A72" s="28" t="s">
        <v>152</v>
      </c>
      <c r="B72" s="23">
        <v>3167</v>
      </c>
      <c r="C72" s="24" t="s">
        <v>308</v>
      </c>
      <c r="D72" s="10">
        <v>500</v>
      </c>
      <c r="E72" s="24" t="s">
        <v>308</v>
      </c>
      <c r="F72" s="10">
        <v>500</v>
      </c>
      <c r="G72" s="24" t="s">
        <v>308</v>
      </c>
      <c r="H72" s="19" t="s">
        <v>29</v>
      </c>
      <c r="I72" s="30" t="s">
        <v>11</v>
      </c>
      <c r="J72" s="12" t="s">
        <v>341</v>
      </c>
      <c r="K72" s="3"/>
      <c r="L72" s="34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</row>
    <row r="73" spans="1:190" s="36" customFormat="1" x14ac:dyDescent="0.2">
      <c r="A73" s="29" t="s">
        <v>154</v>
      </c>
      <c r="B73" s="22">
        <v>940</v>
      </c>
      <c r="C73" s="26" t="s">
        <v>311</v>
      </c>
      <c r="D73" s="13">
        <v>1155</v>
      </c>
      <c r="E73" s="26" t="s">
        <v>311</v>
      </c>
      <c r="F73" s="13">
        <v>1155</v>
      </c>
      <c r="G73" s="26" t="s">
        <v>311</v>
      </c>
      <c r="H73" s="20">
        <v>1735</v>
      </c>
      <c r="I73" s="31" t="s">
        <v>11</v>
      </c>
      <c r="J73" s="14"/>
      <c r="K73" s="3"/>
      <c r="L73" s="34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</row>
    <row r="74" spans="1:190" s="36" customFormat="1" x14ac:dyDescent="0.2">
      <c r="A74" s="28" t="s">
        <v>155</v>
      </c>
      <c r="B74" s="23">
        <v>17242</v>
      </c>
      <c r="C74" s="24" t="s">
        <v>311</v>
      </c>
      <c r="D74" s="10">
        <v>900</v>
      </c>
      <c r="E74" s="24" t="s">
        <v>311</v>
      </c>
      <c r="F74" s="10">
        <v>900</v>
      </c>
      <c r="G74" s="24" t="s">
        <v>311</v>
      </c>
      <c r="H74" s="19">
        <v>1100</v>
      </c>
      <c r="I74" s="30" t="s">
        <v>11</v>
      </c>
      <c r="J74" s="12"/>
      <c r="K74" s="3"/>
      <c r="L74" s="34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</row>
    <row r="75" spans="1:190" s="36" customFormat="1" x14ac:dyDescent="0.2">
      <c r="A75" s="29" t="s">
        <v>156</v>
      </c>
      <c r="B75" s="22">
        <v>3805</v>
      </c>
      <c r="C75" s="26" t="s">
        <v>311</v>
      </c>
      <c r="D75" s="13">
        <v>4000</v>
      </c>
      <c r="E75" s="26" t="s">
        <v>311</v>
      </c>
      <c r="F75" s="13">
        <v>4000</v>
      </c>
      <c r="G75" s="26" t="s">
        <v>311</v>
      </c>
      <c r="H75" s="20">
        <v>5500</v>
      </c>
      <c r="I75" s="31" t="s">
        <v>11</v>
      </c>
      <c r="J75" s="14"/>
      <c r="K75" s="3"/>
      <c r="L75" s="34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</row>
    <row r="76" spans="1:190" s="36" customFormat="1" x14ac:dyDescent="0.2">
      <c r="A76" s="28" t="s">
        <v>157</v>
      </c>
      <c r="B76" s="23">
        <v>18931</v>
      </c>
      <c r="C76" s="24" t="s">
        <v>25</v>
      </c>
      <c r="D76" s="10">
        <v>1000</v>
      </c>
      <c r="E76" s="24" t="s">
        <v>25</v>
      </c>
      <c r="F76" s="10">
        <v>1000</v>
      </c>
      <c r="G76" s="24" t="s">
        <v>25</v>
      </c>
      <c r="H76" s="19">
        <v>1000</v>
      </c>
      <c r="I76" s="30" t="s">
        <v>11</v>
      </c>
      <c r="J76" s="12"/>
      <c r="K76" s="3"/>
      <c r="L76" s="34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</row>
    <row r="77" spans="1:190" s="36" customFormat="1" ht="25.5" x14ac:dyDescent="0.2">
      <c r="A77" s="29" t="s">
        <v>158</v>
      </c>
      <c r="B77" s="22">
        <v>3558</v>
      </c>
      <c r="C77" s="26" t="s">
        <v>308</v>
      </c>
      <c r="D77" s="13">
        <v>1750</v>
      </c>
      <c r="E77" s="26" t="s">
        <v>308</v>
      </c>
      <c r="F77" s="13">
        <v>1750</v>
      </c>
      <c r="G77" s="26" t="s">
        <v>308</v>
      </c>
      <c r="H77" s="20" t="s">
        <v>342</v>
      </c>
      <c r="I77" s="31" t="s">
        <v>11</v>
      </c>
      <c r="J77" s="14" t="s">
        <v>343</v>
      </c>
      <c r="K77" s="3"/>
      <c r="L77" s="34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</row>
    <row r="78" spans="1:190" s="36" customFormat="1" ht="25.5" x14ac:dyDescent="0.2">
      <c r="A78" s="28" t="s">
        <v>160</v>
      </c>
      <c r="B78" s="23">
        <v>3361</v>
      </c>
      <c r="C78" s="24" t="s">
        <v>311</v>
      </c>
      <c r="D78" s="10">
        <v>850</v>
      </c>
      <c r="E78" s="24" t="s">
        <v>311</v>
      </c>
      <c r="F78" s="10">
        <v>850</v>
      </c>
      <c r="G78" s="24" t="s">
        <v>311</v>
      </c>
      <c r="H78" s="19">
        <v>2500</v>
      </c>
      <c r="I78" s="30" t="s">
        <v>11</v>
      </c>
      <c r="J78" s="12" t="s">
        <v>344</v>
      </c>
      <c r="K78" s="3"/>
      <c r="L78" s="34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</row>
    <row r="79" spans="1:190" s="36" customFormat="1" x14ac:dyDescent="0.2">
      <c r="A79" s="29" t="s">
        <v>162</v>
      </c>
      <c r="B79" s="22">
        <v>31727</v>
      </c>
      <c r="C79" s="26" t="s">
        <v>25</v>
      </c>
      <c r="D79" s="13">
        <v>3000</v>
      </c>
      <c r="E79" s="26" t="s">
        <v>25</v>
      </c>
      <c r="F79" s="13">
        <v>3000</v>
      </c>
      <c r="G79" s="26" t="s">
        <v>25</v>
      </c>
      <c r="H79" s="20">
        <v>3000</v>
      </c>
      <c r="I79" s="31" t="s">
        <v>11</v>
      </c>
      <c r="J79" s="14"/>
      <c r="K79" s="3"/>
      <c r="L79" s="34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</row>
    <row r="80" spans="1:190" s="36" customFormat="1" x14ac:dyDescent="0.2">
      <c r="A80" s="28" t="s">
        <v>345</v>
      </c>
      <c r="B80" s="23" t="s">
        <v>461</v>
      </c>
      <c r="C80" s="24" t="s">
        <v>25</v>
      </c>
      <c r="D80" s="10">
        <v>2500</v>
      </c>
      <c r="E80" s="24" t="s">
        <v>25</v>
      </c>
      <c r="F80" s="10">
        <v>2500</v>
      </c>
      <c r="G80" s="24" t="s">
        <v>25</v>
      </c>
      <c r="H80" s="19">
        <v>2500</v>
      </c>
      <c r="I80" s="30" t="s">
        <v>11</v>
      </c>
      <c r="J80" s="12"/>
      <c r="K80" s="3"/>
      <c r="L80" s="34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</row>
    <row r="81" spans="1:190" s="36" customFormat="1" x14ac:dyDescent="0.2">
      <c r="A81" s="29" t="s">
        <v>164</v>
      </c>
      <c r="B81" s="22">
        <v>3643</v>
      </c>
      <c r="C81" s="26" t="s">
        <v>311</v>
      </c>
      <c r="D81" s="13">
        <v>1000</v>
      </c>
      <c r="E81" s="26" t="s">
        <v>311</v>
      </c>
      <c r="F81" s="13">
        <v>1000</v>
      </c>
      <c r="G81" s="26" t="s">
        <v>311</v>
      </c>
      <c r="H81" s="20">
        <v>1500</v>
      </c>
      <c r="I81" s="31" t="s">
        <v>11</v>
      </c>
      <c r="J81" s="14"/>
      <c r="K81" s="3"/>
      <c r="L81" s="34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</row>
    <row r="82" spans="1:190" s="36" customFormat="1" x14ac:dyDescent="0.2">
      <c r="A82" s="28" t="s">
        <v>165</v>
      </c>
      <c r="B82" s="23">
        <v>980</v>
      </c>
      <c r="C82" s="24" t="s">
        <v>25</v>
      </c>
      <c r="D82" s="10">
        <v>850</v>
      </c>
      <c r="E82" s="24" t="s">
        <v>25</v>
      </c>
      <c r="F82" s="10">
        <v>850</v>
      </c>
      <c r="G82" s="24" t="s">
        <v>25</v>
      </c>
      <c r="H82" s="19">
        <v>850</v>
      </c>
      <c r="I82" s="30" t="s">
        <v>11</v>
      </c>
      <c r="J82" s="12"/>
      <c r="K82" s="3"/>
      <c r="L82" s="34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</row>
    <row r="83" spans="1:190" s="36" customFormat="1" x14ac:dyDescent="0.2">
      <c r="A83" s="29" t="s">
        <v>169</v>
      </c>
      <c r="B83" s="22">
        <v>1100</v>
      </c>
      <c r="C83" s="26" t="s">
        <v>25</v>
      </c>
      <c r="D83" s="13">
        <v>1000</v>
      </c>
      <c r="E83" s="26" t="s">
        <v>25</v>
      </c>
      <c r="F83" s="13">
        <v>1500</v>
      </c>
      <c r="G83" s="26" t="s">
        <v>25</v>
      </c>
      <c r="H83" s="20">
        <v>1500</v>
      </c>
      <c r="I83" s="31" t="s">
        <v>60</v>
      </c>
      <c r="J83" s="14"/>
      <c r="K83" s="3"/>
      <c r="L83" s="34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</row>
    <row r="84" spans="1:190" s="36" customFormat="1" ht="25.5" x14ac:dyDescent="0.2">
      <c r="A84" s="28" t="s">
        <v>170</v>
      </c>
      <c r="B84" s="23">
        <v>821</v>
      </c>
      <c r="C84" s="24" t="s">
        <v>311</v>
      </c>
      <c r="D84" s="10">
        <v>750</v>
      </c>
      <c r="E84" s="24" t="s">
        <v>311</v>
      </c>
      <c r="F84" s="10">
        <v>750</v>
      </c>
      <c r="G84" s="24"/>
      <c r="H84" s="19"/>
      <c r="I84" s="30" t="s">
        <v>11</v>
      </c>
      <c r="J84" s="12" t="s">
        <v>346</v>
      </c>
      <c r="K84" s="3"/>
      <c r="L84" s="34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</row>
    <row r="85" spans="1:190" s="36" customFormat="1" x14ac:dyDescent="0.2">
      <c r="A85" s="29" t="s">
        <v>172</v>
      </c>
      <c r="B85" s="22">
        <v>13000</v>
      </c>
      <c r="C85" s="26" t="s">
        <v>311</v>
      </c>
      <c r="D85" s="13">
        <v>1000</v>
      </c>
      <c r="E85" s="26" t="s">
        <v>311</v>
      </c>
      <c r="F85" s="13">
        <v>1000</v>
      </c>
      <c r="G85" s="26"/>
      <c r="H85" s="20"/>
      <c r="I85" s="31" t="s">
        <v>11</v>
      </c>
      <c r="J85" s="14"/>
      <c r="K85" s="3"/>
      <c r="L85" s="34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</row>
    <row r="86" spans="1:190" s="36" customFormat="1" ht="27" customHeight="1" x14ac:dyDescent="0.2">
      <c r="A86" s="28" t="s">
        <v>347</v>
      </c>
      <c r="B86" s="23" t="s">
        <v>461</v>
      </c>
      <c r="C86" s="24" t="s">
        <v>25</v>
      </c>
      <c r="D86" s="10">
        <v>1300</v>
      </c>
      <c r="E86" s="24" t="s">
        <v>25</v>
      </c>
      <c r="F86" s="10">
        <v>1300</v>
      </c>
      <c r="G86" s="24" t="s">
        <v>25</v>
      </c>
      <c r="H86" s="19">
        <v>1300</v>
      </c>
      <c r="I86" s="30" t="s">
        <v>11</v>
      </c>
      <c r="J86" s="12" t="s">
        <v>348</v>
      </c>
      <c r="K86" s="3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</row>
    <row r="87" spans="1:190" s="36" customFormat="1" x14ac:dyDescent="0.2">
      <c r="A87" s="29" t="s">
        <v>175</v>
      </c>
      <c r="B87" s="22">
        <v>515</v>
      </c>
      <c r="C87" s="26" t="s">
        <v>311</v>
      </c>
      <c r="D87" s="13">
        <v>1650</v>
      </c>
      <c r="E87" s="26" t="s">
        <v>311</v>
      </c>
      <c r="F87" s="13">
        <v>1650</v>
      </c>
      <c r="G87" s="26"/>
      <c r="H87" s="20"/>
      <c r="I87" s="31" t="s">
        <v>11</v>
      </c>
      <c r="J87" s="14"/>
      <c r="K87" s="3"/>
      <c r="L87" s="34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</row>
    <row r="88" spans="1:190" s="36" customFormat="1" ht="63.75" x14ac:dyDescent="0.2">
      <c r="A88" s="28" t="s">
        <v>176</v>
      </c>
      <c r="B88" s="23">
        <v>31008</v>
      </c>
      <c r="C88" s="24" t="s">
        <v>308</v>
      </c>
      <c r="D88" s="10">
        <v>1161</v>
      </c>
      <c r="E88" s="24" t="s">
        <v>308</v>
      </c>
      <c r="F88" s="10">
        <v>1161</v>
      </c>
      <c r="G88" s="24" t="s">
        <v>308</v>
      </c>
      <c r="H88" s="19" t="s">
        <v>14</v>
      </c>
      <c r="I88" s="30" t="s">
        <v>11</v>
      </c>
      <c r="J88" s="12" t="s">
        <v>349</v>
      </c>
      <c r="K88" s="3"/>
      <c r="L88" s="34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</row>
    <row r="89" spans="1:190" s="36" customFormat="1" x14ac:dyDescent="0.2">
      <c r="A89" s="29" t="s">
        <v>178</v>
      </c>
      <c r="B89" s="22">
        <v>15102</v>
      </c>
      <c r="C89" s="26" t="s">
        <v>25</v>
      </c>
      <c r="D89" s="13">
        <v>900</v>
      </c>
      <c r="E89" s="26" t="s">
        <v>25</v>
      </c>
      <c r="F89" s="13">
        <v>900</v>
      </c>
      <c r="G89" s="26" t="s">
        <v>25</v>
      </c>
      <c r="H89" s="20">
        <v>900</v>
      </c>
      <c r="I89" s="31" t="s">
        <v>11</v>
      </c>
      <c r="J89" s="14"/>
      <c r="K89" s="3"/>
      <c r="L89" s="34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</row>
    <row r="90" spans="1:190" s="36" customFormat="1" x14ac:dyDescent="0.2">
      <c r="A90" s="28" t="s">
        <v>180</v>
      </c>
      <c r="B90" s="23">
        <v>34073</v>
      </c>
      <c r="C90" s="24" t="s">
        <v>25</v>
      </c>
      <c r="D90" s="10">
        <v>1047</v>
      </c>
      <c r="E90" s="24" t="s">
        <v>25</v>
      </c>
      <c r="F90" s="10">
        <v>1047</v>
      </c>
      <c r="G90" s="24" t="s">
        <v>25</v>
      </c>
      <c r="H90" s="19">
        <v>1047</v>
      </c>
      <c r="I90" s="30" t="s">
        <v>11</v>
      </c>
      <c r="J90" s="12"/>
      <c r="K90" s="3"/>
      <c r="L90" s="3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</row>
    <row r="91" spans="1:190" s="36" customFormat="1" ht="63.75" x14ac:dyDescent="0.2">
      <c r="A91" s="29" t="s">
        <v>181</v>
      </c>
      <c r="B91" s="22">
        <v>38003</v>
      </c>
      <c r="C91" s="26" t="s">
        <v>104</v>
      </c>
      <c r="D91" s="13">
        <v>900</v>
      </c>
      <c r="E91" s="26" t="s">
        <v>104</v>
      </c>
      <c r="F91" s="13">
        <v>900</v>
      </c>
      <c r="G91" s="26"/>
      <c r="H91" s="20"/>
      <c r="I91" s="31" t="s">
        <v>11</v>
      </c>
      <c r="J91" s="14" t="s">
        <v>350</v>
      </c>
      <c r="K91" s="3"/>
      <c r="L91" s="34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</row>
    <row r="92" spans="1:190" s="36" customFormat="1" ht="25.5" x14ac:dyDescent="0.2">
      <c r="A92" s="28" t="s">
        <v>183</v>
      </c>
      <c r="B92" s="23">
        <v>9420</v>
      </c>
      <c r="C92" s="24" t="s">
        <v>308</v>
      </c>
      <c r="D92" s="10">
        <v>500</v>
      </c>
      <c r="E92" s="24" t="s">
        <v>308</v>
      </c>
      <c r="F92" s="10">
        <v>500</v>
      </c>
      <c r="G92" s="24" t="s">
        <v>308</v>
      </c>
      <c r="H92" s="19" t="s">
        <v>29</v>
      </c>
      <c r="I92" s="30" t="s">
        <v>11</v>
      </c>
      <c r="J92" s="12" t="s">
        <v>351</v>
      </c>
      <c r="K92" s="3"/>
      <c r="L92" s="34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</row>
    <row r="93" spans="1:190" s="36" customFormat="1" x14ac:dyDescent="0.2">
      <c r="A93" s="29" t="s">
        <v>185</v>
      </c>
      <c r="B93" s="22">
        <v>38845</v>
      </c>
      <c r="C93" s="26" t="s">
        <v>10</v>
      </c>
      <c r="D93" s="13">
        <v>1000</v>
      </c>
      <c r="E93" s="26" t="s">
        <v>48</v>
      </c>
      <c r="F93" s="13" t="s">
        <v>14</v>
      </c>
      <c r="G93" s="26" t="s">
        <v>48</v>
      </c>
      <c r="H93" s="20" t="s">
        <v>14</v>
      </c>
      <c r="I93" s="31" t="s">
        <v>60</v>
      </c>
      <c r="J93" s="14"/>
      <c r="K93" s="3"/>
      <c r="L93" s="34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</row>
    <row r="94" spans="1:190" s="36" customFormat="1" ht="25.5" x14ac:dyDescent="0.2">
      <c r="A94" s="28" t="s">
        <v>187</v>
      </c>
      <c r="B94" s="23">
        <v>17216</v>
      </c>
      <c r="C94" s="24" t="s">
        <v>332</v>
      </c>
      <c r="D94" s="10">
        <v>850</v>
      </c>
      <c r="E94" s="24" t="s">
        <v>332</v>
      </c>
      <c r="F94" s="10">
        <v>850</v>
      </c>
      <c r="G94" s="24" t="s">
        <v>332</v>
      </c>
      <c r="H94" s="19" t="s">
        <v>352</v>
      </c>
      <c r="I94" s="30" t="s">
        <v>11</v>
      </c>
      <c r="J94" s="12" t="s">
        <v>353</v>
      </c>
      <c r="K94" s="3"/>
      <c r="L94" s="34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</row>
    <row r="95" spans="1:190" s="36" customFormat="1" ht="25.5" x14ac:dyDescent="0.2">
      <c r="A95" s="29" t="s">
        <v>188</v>
      </c>
      <c r="B95" s="22">
        <v>4217</v>
      </c>
      <c r="C95" s="26" t="s">
        <v>308</v>
      </c>
      <c r="D95" s="13">
        <v>1350</v>
      </c>
      <c r="E95" s="26" t="s">
        <v>308</v>
      </c>
      <c r="F95" s="13">
        <v>1350</v>
      </c>
      <c r="G95" s="26" t="s">
        <v>308</v>
      </c>
      <c r="H95" s="20">
        <v>1350</v>
      </c>
      <c r="I95" s="31" t="s">
        <v>11</v>
      </c>
      <c r="J95" s="14" t="s">
        <v>189</v>
      </c>
      <c r="K95" s="3"/>
      <c r="L95" s="3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</row>
    <row r="96" spans="1:190" s="36" customFormat="1" ht="38.25" x14ac:dyDescent="0.2">
      <c r="A96" s="28" t="s">
        <v>192</v>
      </c>
      <c r="B96" s="23">
        <v>6060</v>
      </c>
      <c r="C96" s="24" t="s">
        <v>354</v>
      </c>
      <c r="D96" s="10">
        <v>1500</v>
      </c>
      <c r="E96" s="24" t="s">
        <v>354</v>
      </c>
      <c r="F96" s="10">
        <v>1500</v>
      </c>
      <c r="G96" s="24" t="s">
        <v>354</v>
      </c>
      <c r="H96" s="19" t="s">
        <v>55</v>
      </c>
      <c r="I96" s="30" t="s">
        <v>11</v>
      </c>
      <c r="J96" s="12" t="s">
        <v>355</v>
      </c>
      <c r="K96" s="3"/>
      <c r="L96" s="3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</row>
    <row r="97" spans="1:190" s="36" customFormat="1" ht="76.5" x14ac:dyDescent="0.2">
      <c r="A97" s="29" t="s">
        <v>193</v>
      </c>
      <c r="B97" s="22">
        <v>30070</v>
      </c>
      <c r="C97" s="26" t="s">
        <v>311</v>
      </c>
      <c r="D97" s="13">
        <v>425</v>
      </c>
      <c r="E97" s="26" t="s">
        <v>311</v>
      </c>
      <c r="F97" s="13">
        <v>425</v>
      </c>
      <c r="G97" s="26" t="s">
        <v>311</v>
      </c>
      <c r="H97" s="20">
        <v>530</v>
      </c>
      <c r="I97" s="31" t="s">
        <v>11</v>
      </c>
      <c r="J97" s="14" t="s">
        <v>356</v>
      </c>
      <c r="K97" s="3"/>
      <c r="L97" s="34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</row>
    <row r="98" spans="1:190" s="36" customFormat="1" x14ac:dyDescent="0.2">
      <c r="A98" s="28" t="s">
        <v>196</v>
      </c>
      <c r="B98" s="23">
        <v>1106</v>
      </c>
      <c r="C98" s="24" t="s">
        <v>311</v>
      </c>
      <c r="D98" s="10">
        <v>800</v>
      </c>
      <c r="E98" s="24" t="s">
        <v>311</v>
      </c>
      <c r="F98" s="10">
        <v>800</v>
      </c>
      <c r="G98" s="24" t="s">
        <v>311</v>
      </c>
      <c r="H98" s="19">
        <v>900</v>
      </c>
      <c r="I98" s="30" t="s">
        <v>11</v>
      </c>
      <c r="J98" s="12"/>
      <c r="K98" s="3"/>
      <c r="L98" s="34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</row>
    <row r="99" spans="1:190" s="36" customFormat="1" ht="38.25" x14ac:dyDescent="0.2">
      <c r="A99" s="29" t="s">
        <v>198</v>
      </c>
      <c r="B99" s="22">
        <v>20523</v>
      </c>
      <c r="C99" s="26" t="s">
        <v>308</v>
      </c>
      <c r="D99" s="13">
        <v>1500</v>
      </c>
      <c r="E99" s="26" t="s">
        <v>308</v>
      </c>
      <c r="F99" s="13">
        <v>1500</v>
      </c>
      <c r="G99" s="26" t="s">
        <v>308</v>
      </c>
      <c r="H99" s="20">
        <v>1650</v>
      </c>
      <c r="I99" s="31" t="s">
        <v>11</v>
      </c>
      <c r="J99" s="14" t="s">
        <v>357</v>
      </c>
      <c r="K99" s="3"/>
      <c r="L99" s="34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</row>
    <row r="100" spans="1:190" s="36" customFormat="1" x14ac:dyDescent="0.2">
      <c r="A100" s="28" t="s">
        <v>200</v>
      </c>
      <c r="B100" s="23">
        <v>7051</v>
      </c>
      <c r="C100" s="24" t="s">
        <v>107</v>
      </c>
      <c r="D100" s="10">
        <v>900</v>
      </c>
      <c r="E100" s="24" t="s">
        <v>311</v>
      </c>
      <c r="F100" s="10">
        <v>900</v>
      </c>
      <c r="G100" s="24" t="s">
        <v>311</v>
      </c>
      <c r="H100" s="19">
        <v>900</v>
      </c>
      <c r="I100" s="30" t="s">
        <v>60</v>
      </c>
      <c r="J100" s="12"/>
      <c r="K100" s="3"/>
      <c r="L100" s="34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</row>
    <row r="101" spans="1:190" s="36" customFormat="1" ht="25.5" x14ac:dyDescent="0.2">
      <c r="A101" s="29" t="s">
        <v>202</v>
      </c>
      <c r="B101" s="22" t="s">
        <v>461</v>
      </c>
      <c r="C101" s="26" t="s">
        <v>107</v>
      </c>
      <c r="D101" s="13" t="s">
        <v>358</v>
      </c>
      <c r="E101" s="26" t="s">
        <v>107</v>
      </c>
      <c r="F101" s="13" t="s">
        <v>358</v>
      </c>
      <c r="G101" s="26" t="s">
        <v>107</v>
      </c>
      <c r="H101" s="20" t="s">
        <v>358</v>
      </c>
      <c r="I101" s="31" t="s">
        <v>11</v>
      </c>
      <c r="J101" s="14"/>
      <c r="K101" s="3"/>
      <c r="L101" s="34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</row>
    <row r="102" spans="1:190" s="36" customFormat="1" x14ac:dyDescent="0.2">
      <c r="A102" s="28" t="s">
        <v>208</v>
      </c>
      <c r="B102" s="23">
        <v>83300</v>
      </c>
      <c r="C102" s="24" t="s">
        <v>48</v>
      </c>
      <c r="D102" s="10" t="s">
        <v>14</v>
      </c>
      <c r="E102" s="24" t="s">
        <v>48</v>
      </c>
      <c r="F102" s="10" t="s">
        <v>14</v>
      </c>
      <c r="G102" s="24" t="s">
        <v>48</v>
      </c>
      <c r="H102" s="19" t="s">
        <v>14</v>
      </c>
      <c r="I102" s="30" t="s">
        <v>11</v>
      </c>
      <c r="J102" s="12" t="s">
        <v>359</v>
      </c>
      <c r="K102" s="3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</row>
    <row r="103" spans="1:190" s="36" customFormat="1" ht="41.25" customHeight="1" x14ac:dyDescent="0.2">
      <c r="A103" s="29" t="s">
        <v>210</v>
      </c>
      <c r="B103" s="22">
        <v>9800</v>
      </c>
      <c r="C103" s="26" t="s">
        <v>308</v>
      </c>
      <c r="D103" s="13">
        <v>1500</v>
      </c>
      <c r="E103" s="26" t="s">
        <v>308</v>
      </c>
      <c r="F103" s="13" t="s">
        <v>211</v>
      </c>
      <c r="G103" s="26" t="s">
        <v>308</v>
      </c>
      <c r="H103" s="20" t="s">
        <v>211</v>
      </c>
      <c r="I103" s="31" t="s">
        <v>11</v>
      </c>
      <c r="J103" s="14" t="s">
        <v>360</v>
      </c>
      <c r="K103" s="3"/>
      <c r="L103" s="34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</row>
    <row r="104" spans="1:190" s="36" customFormat="1" x14ac:dyDescent="0.2">
      <c r="A104" s="28" t="s">
        <v>215</v>
      </c>
      <c r="B104" s="23">
        <v>950</v>
      </c>
      <c r="C104" s="24" t="s">
        <v>25</v>
      </c>
      <c r="D104" s="10">
        <v>1000</v>
      </c>
      <c r="E104" s="24" t="s">
        <v>25</v>
      </c>
      <c r="F104" s="10">
        <v>1000</v>
      </c>
      <c r="G104" s="24" t="s">
        <v>25</v>
      </c>
      <c r="H104" s="19">
        <v>1000</v>
      </c>
      <c r="I104" s="30" t="s">
        <v>11</v>
      </c>
      <c r="J104" s="12"/>
      <c r="K104" s="3"/>
      <c r="L104" s="34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</row>
    <row r="105" spans="1:190" s="36" customFormat="1" x14ac:dyDescent="0.2">
      <c r="A105" s="29" t="s">
        <v>216</v>
      </c>
      <c r="B105" s="22">
        <v>4401</v>
      </c>
      <c r="C105" s="26" t="s">
        <v>48</v>
      </c>
      <c r="D105" s="13" t="s">
        <v>14</v>
      </c>
      <c r="E105" s="26" t="s">
        <v>48</v>
      </c>
      <c r="F105" s="13" t="s">
        <v>14</v>
      </c>
      <c r="G105" s="26" t="s">
        <v>48</v>
      </c>
      <c r="H105" s="20" t="s">
        <v>14</v>
      </c>
      <c r="I105" s="31" t="s">
        <v>11</v>
      </c>
      <c r="J105" s="14"/>
      <c r="K105" s="3"/>
      <c r="L105" s="34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</row>
    <row r="106" spans="1:190" s="36" customFormat="1" ht="25.5" x14ac:dyDescent="0.2">
      <c r="A106" s="28" t="s">
        <v>217</v>
      </c>
      <c r="B106" s="23">
        <v>1323</v>
      </c>
      <c r="C106" s="24" t="s">
        <v>308</v>
      </c>
      <c r="D106" s="10">
        <v>1000</v>
      </c>
      <c r="E106" s="24" t="s">
        <v>308</v>
      </c>
      <c r="F106" s="10">
        <v>1000</v>
      </c>
      <c r="G106" s="24" t="s">
        <v>308</v>
      </c>
      <c r="H106" s="19" t="s">
        <v>14</v>
      </c>
      <c r="I106" s="30" t="s">
        <v>11</v>
      </c>
      <c r="J106" s="12" t="s">
        <v>361</v>
      </c>
      <c r="K106" s="3"/>
      <c r="L106" s="34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</row>
    <row r="107" spans="1:190" s="36" customFormat="1" ht="25.5" x14ac:dyDescent="0.2">
      <c r="A107" s="29" t="s">
        <v>362</v>
      </c>
      <c r="B107" s="22" t="s">
        <v>461</v>
      </c>
      <c r="C107" s="26" t="s">
        <v>308</v>
      </c>
      <c r="D107" s="13">
        <v>500</v>
      </c>
      <c r="E107" s="26" t="s">
        <v>308</v>
      </c>
      <c r="F107" s="13">
        <v>500</v>
      </c>
      <c r="G107" s="26" t="s">
        <v>308</v>
      </c>
      <c r="H107" s="20" t="s">
        <v>14</v>
      </c>
      <c r="I107" s="31" t="s">
        <v>11</v>
      </c>
      <c r="J107" s="14" t="s">
        <v>363</v>
      </c>
      <c r="K107" s="3"/>
      <c r="L107" s="34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</row>
    <row r="108" spans="1:190" s="36" customFormat="1" ht="25.5" x14ac:dyDescent="0.2">
      <c r="A108" s="28" t="s">
        <v>221</v>
      </c>
      <c r="B108" s="23">
        <v>540000</v>
      </c>
      <c r="C108" s="24" t="s">
        <v>311</v>
      </c>
      <c r="D108" s="10">
        <v>3625</v>
      </c>
      <c r="E108" s="24" t="s">
        <v>311</v>
      </c>
      <c r="F108" s="10">
        <v>3625</v>
      </c>
      <c r="G108" s="24"/>
      <c r="H108" s="19"/>
      <c r="I108" s="30" t="s">
        <v>11</v>
      </c>
      <c r="J108" s="12" t="s">
        <v>364</v>
      </c>
      <c r="K108" s="3"/>
      <c r="L108" s="34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</row>
    <row r="109" spans="1:190" s="36" customFormat="1" ht="25.5" x14ac:dyDescent="0.2">
      <c r="A109" s="29" t="s">
        <v>223</v>
      </c>
      <c r="B109" s="22">
        <v>2893</v>
      </c>
      <c r="C109" s="26" t="s">
        <v>25</v>
      </c>
      <c r="D109" s="13">
        <v>1000</v>
      </c>
      <c r="E109" s="26" t="s">
        <v>25</v>
      </c>
      <c r="F109" s="13">
        <v>1000</v>
      </c>
      <c r="G109" s="26" t="s">
        <v>25</v>
      </c>
      <c r="H109" s="20">
        <v>1000</v>
      </c>
      <c r="I109" s="31" t="s">
        <v>11</v>
      </c>
      <c r="J109" s="14" t="s">
        <v>365</v>
      </c>
      <c r="K109" s="3"/>
      <c r="L109" s="34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</row>
    <row r="110" spans="1:190" s="36" customFormat="1" ht="38.25" x14ac:dyDescent="0.2">
      <c r="A110" s="28" t="s">
        <v>225</v>
      </c>
      <c r="B110" s="23">
        <v>6385</v>
      </c>
      <c r="C110" s="24" t="s">
        <v>10</v>
      </c>
      <c r="D110" s="10">
        <v>900</v>
      </c>
      <c r="E110" s="24" t="s">
        <v>10</v>
      </c>
      <c r="F110" s="10" t="s">
        <v>14</v>
      </c>
      <c r="G110" s="24" t="s">
        <v>10</v>
      </c>
      <c r="H110" s="19" t="s">
        <v>14</v>
      </c>
      <c r="I110" s="30" t="s">
        <v>11</v>
      </c>
      <c r="J110" s="12" t="s">
        <v>366</v>
      </c>
      <c r="K110" s="3"/>
      <c r="L110" s="34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</row>
    <row r="111" spans="1:190" s="36" customFormat="1" ht="25.5" x14ac:dyDescent="0.2">
      <c r="A111" s="29" t="s">
        <v>227</v>
      </c>
      <c r="B111" s="22">
        <v>4395</v>
      </c>
      <c r="C111" s="26" t="s">
        <v>308</v>
      </c>
      <c r="D111" s="13">
        <v>650</v>
      </c>
      <c r="E111" s="26" t="s">
        <v>308</v>
      </c>
      <c r="F111" s="13">
        <v>650</v>
      </c>
      <c r="G111" s="26" t="s">
        <v>308</v>
      </c>
      <c r="H111" s="20" t="s">
        <v>55</v>
      </c>
      <c r="I111" s="31" t="s">
        <v>11</v>
      </c>
      <c r="J111" s="14" t="s">
        <v>367</v>
      </c>
      <c r="K111" s="3"/>
      <c r="L111" s="34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</row>
    <row r="112" spans="1:190" s="36" customFormat="1" x14ac:dyDescent="0.2">
      <c r="A112" s="28" t="s">
        <v>229</v>
      </c>
      <c r="B112" s="23">
        <v>15202</v>
      </c>
      <c r="C112" s="24" t="s">
        <v>308</v>
      </c>
      <c r="D112" s="10">
        <v>1700</v>
      </c>
      <c r="E112" s="24" t="s">
        <v>308</v>
      </c>
      <c r="F112" s="10">
        <v>1700</v>
      </c>
      <c r="G112" s="24" t="s">
        <v>308</v>
      </c>
      <c r="H112" s="19" t="s">
        <v>14</v>
      </c>
      <c r="I112" s="30" t="s">
        <v>11</v>
      </c>
      <c r="J112" s="12"/>
      <c r="K112" s="3"/>
      <c r="L112" s="34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</row>
    <row r="113" spans="1:190" s="36" customFormat="1" x14ac:dyDescent="0.2">
      <c r="A113" s="29" t="s">
        <v>230</v>
      </c>
      <c r="B113" s="22">
        <v>2846</v>
      </c>
      <c r="C113" s="26" t="s">
        <v>25</v>
      </c>
      <c r="D113" s="13">
        <v>1250</v>
      </c>
      <c r="E113" s="26" t="s">
        <v>25</v>
      </c>
      <c r="F113" s="13">
        <v>1250</v>
      </c>
      <c r="G113" s="26" t="s">
        <v>25</v>
      </c>
      <c r="H113" s="20">
        <v>1250</v>
      </c>
      <c r="I113" s="31" t="s">
        <v>11</v>
      </c>
      <c r="J113" s="14"/>
      <c r="K113" s="3"/>
      <c r="L113" s="34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</row>
    <row r="114" spans="1:190" s="36" customFormat="1" ht="25.5" x14ac:dyDescent="0.2">
      <c r="A114" s="28" t="s">
        <v>232</v>
      </c>
      <c r="B114" s="23">
        <v>19378</v>
      </c>
      <c r="C114" s="24" t="s">
        <v>311</v>
      </c>
      <c r="D114" s="10">
        <v>675</v>
      </c>
      <c r="E114" s="24" t="s">
        <v>311</v>
      </c>
      <c r="F114" s="10">
        <v>675</v>
      </c>
      <c r="G114" s="24" t="s">
        <v>311</v>
      </c>
      <c r="H114" s="19">
        <v>800</v>
      </c>
      <c r="I114" s="30" t="s">
        <v>11</v>
      </c>
      <c r="J114" s="12" t="s">
        <v>233</v>
      </c>
      <c r="K114" s="3"/>
      <c r="L114" s="34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</row>
    <row r="115" spans="1:190" s="36" customFormat="1" ht="25.5" x14ac:dyDescent="0.2">
      <c r="A115" s="29" t="s">
        <v>234</v>
      </c>
      <c r="B115" s="22">
        <v>1565</v>
      </c>
      <c r="C115" s="26" t="s">
        <v>10</v>
      </c>
      <c r="D115" s="13">
        <v>2300</v>
      </c>
      <c r="E115" s="26" t="s">
        <v>10</v>
      </c>
      <c r="F115" s="13">
        <v>2300</v>
      </c>
      <c r="G115" s="26" t="s">
        <v>10</v>
      </c>
      <c r="H115" s="20" t="s">
        <v>235</v>
      </c>
      <c r="I115" s="31" t="s">
        <v>11</v>
      </c>
      <c r="J115" s="14" t="s">
        <v>236</v>
      </c>
      <c r="K115" s="3"/>
      <c r="L115" s="34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</row>
    <row r="116" spans="1:190" s="36" customFormat="1" x14ac:dyDescent="0.2">
      <c r="A116" s="28" t="s">
        <v>237</v>
      </c>
      <c r="B116" s="23">
        <v>2780</v>
      </c>
      <c r="C116" s="24" t="s">
        <v>311</v>
      </c>
      <c r="D116" s="10">
        <v>500</v>
      </c>
      <c r="E116" s="24" t="s">
        <v>311</v>
      </c>
      <c r="F116" s="10">
        <v>500</v>
      </c>
      <c r="G116" s="24" t="s">
        <v>311</v>
      </c>
      <c r="H116" s="19">
        <v>700</v>
      </c>
      <c r="I116" s="30" t="s">
        <v>11</v>
      </c>
      <c r="J116" s="12"/>
      <c r="K116" s="3"/>
      <c r="L116" s="34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</row>
    <row r="117" spans="1:190" s="36" customFormat="1" ht="51" x14ac:dyDescent="0.2">
      <c r="A117" s="29" t="s">
        <v>238</v>
      </c>
      <c r="B117" s="22">
        <v>2083</v>
      </c>
      <c r="C117" s="26" t="s">
        <v>104</v>
      </c>
      <c r="D117" s="13" t="s">
        <v>368</v>
      </c>
      <c r="E117" s="26" t="s">
        <v>104</v>
      </c>
      <c r="F117" s="13" t="s">
        <v>368</v>
      </c>
      <c r="G117" s="26" t="s">
        <v>104</v>
      </c>
      <c r="H117" s="20" t="s">
        <v>368</v>
      </c>
      <c r="I117" s="31" t="s">
        <v>11</v>
      </c>
      <c r="J117" s="14" t="s">
        <v>369</v>
      </c>
      <c r="K117" s="3"/>
      <c r="L117" s="34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</row>
    <row r="118" spans="1:190" s="36" customFormat="1" x14ac:dyDescent="0.2">
      <c r="A118" s="28" t="s">
        <v>244</v>
      </c>
      <c r="B118" s="23">
        <v>6801</v>
      </c>
      <c r="C118" s="24" t="s">
        <v>10</v>
      </c>
      <c r="D118" s="10">
        <v>800</v>
      </c>
      <c r="E118" s="24" t="s">
        <v>10</v>
      </c>
      <c r="F118" s="10">
        <v>800</v>
      </c>
      <c r="G118" s="24" t="s">
        <v>10</v>
      </c>
      <c r="H118" s="19" t="s">
        <v>14</v>
      </c>
      <c r="I118" s="30" t="s">
        <v>11</v>
      </c>
      <c r="J118" s="12"/>
      <c r="K118" s="3"/>
      <c r="L118" s="34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</row>
    <row r="119" spans="1:190" s="36" customFormat="1" ht="51" x14ac:dyDescent="0.2">
      <c r="A119" s="29" t="s">
        <v>246</v>
      </c>
      <c r="B119" s="22">
        <v>5372</v>
      </c>
      <c r="C119" s="26" t="s">
        <v>370</v>
      </c>
      <c r="D119" s="13">
        <v>1000</v>
      </c>
      <c r="E119" s="26" t="s">
        <v>370</v>
      </c>
      <c r="F119" s="13">
        <v>7500</v>
      </c>
      <c r="G119" s="26" t="s">
        <v>370</v>
      </c>
      <c r="H119" s="20">
        <v>7500</v>
      </c>
      <c r="I119" s="31" t="s">
        <v>11</v>
      </c>
      <c r="J119" s="14" t="s">
        <v>371</v>
      </c>
      <c r="K119" s="3"/>
      <c r="L119" s="34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</row>
    <row r="120" spans="1:190" s="36" customFormat="1" x14ac:dyDescent="0.2">
      <c r="A120" s="28" t="s">
        <v>247</v>
      </c>
      <c r="B120" s="23">
        <v>20323</v>
      </c>
      <c r="C120" s="24" t="s">
        <v>25</v>
      </c>
      <c r="D120" s="10">
        <v>900</v>
      </c>
      <c r="E120" s="24" t="s">
        <v>25</v>
      </c>
      <c r="F120" s="10">
        <v>900</v>
      </c>
      <c r="G120" s="24" t="s">
        <v>25</v>
      </c>
      <c r="H120" s="19">
        <v>900</v>
      </c>
      <c r="I120" s="30" t="s">
        <v>11</v>
      </c>
      <c r="J120" s="12" t="s">
        <v>372</v>
      </c>
      <c r="K120" s="3"/>
      <c r="L120" s="34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</row>
    <row r="121" spans="1:190" s="36" customFormat="1" x14ac:dyDescent="0.2">
      <c r="A121" s="29" t="s">
        <v>249</v>
      </c>
      <c r="B121" s="22">
        <v>8140</v>
      </c>
      <c r="C121" s="26" t="s">
        <v>48</v>
      </c>
      <c r="D121" s="13" t="s">
        <v>14</v>
      </c>
      <c r="E121" s="26" t="s">
        <v>48</v>
      </c>
      <c r="F121" s="13" t="s">
        <v>14</v>
      </c>
      <c r="G121" s="26" t="s">
        <v>48</v>
      </c>
      <c r="H121" s="20" t="s">
        <v>14</v>
      </c>
      <c r="I121" s="31" t="s">
        <v>11</v>
      </c>
      <c r="J121" s="14"/>
      <c r="K121" s="3"/>
      <c r="L121" s="34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</row>
    <row r="122" spans="1:190" s="36" customFormat="1" x14ac:dyDescent="0.2">
      <c r="A122" s="28" t="s">
        <v>250</v>
      </c>
      <c r="B122" s="23">
        <v>13494</v>
      </c>
      <c r="C122" s="24" t="s">
        <v>10</v>
      </c>
      <c r="D122" s="10">
        <v>695</v>
      </c>
      <c r="E122" s="24" t="s">
        <v>10</v>
      </c>
      <c r="F122" s="10">
        <v>695</v>
      </c>
      <c r="G122" s="24" t="s">
        <v>10</v>
      </c>
      <c r="H122" s="19">
        <v>760</v>
      </c>
      <c r="I122" s="30" t="s">
        <v>11</v>
      </c>
      <c r="J122" s="12" t="s">
        <v>251</v>
      </c>
      <c r="K122" s="3"/>
      <c r="L122" s="34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</row>
    <row r="123" spans="1:190" s="36" customFormat="1" ht="25.5" x14ac:dyDescent="0.2">
      <c r="A123" s="29" t="s">
        <v>252</v>
      </c>
      <c r="B123" s="22" t="s">
        <v>461</v>
      </c>
      <c r="C123" s="26" t="s">
        <v>311</v>
      </c>
      <c r="D123" s="13">
        <v>3500</v>
      </c>
      <c r="E123" s="26" t="s">
        <v>10</v>
      </c>
      <c r="F123" s="13" t="s">
        <v>14</v>
      </c>
      <c r="G123" s="26" t="s">
        <v>10</v>
      </c>
      <c r="H123" s="20" t="s">
        <v>14</v>
      </c>
      <c r="I123" s="31" t="s">
        <v>60</v>
      </c>
      <c r="J123" s="14" t="s">
        <v>373</v>
      </c>
      <c r="K123" s="3"/>
      <c r="L123" s="34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</row>
    <row r="124" spans="1:190" s="36" customFormat="1" ht="38.25" x14ac:dyDescent="0.2">
      <c r="A124" s="28" t="s">
        <v>253</v>
      </c>
      <c r="B124" s="23">
        <v>19216</v>
      </c>
      <c r="C124" s="24" t="s">
        <v>104</v>
      </c>
      <c r="D124" s="10">
        <v>500</v>
      </c>
      <c r="E124" s="24" t="s">
        <v>104</v>
      </c>
      <c r="F124" s="10">
        <v>600</v>
      </c>
      <c r="G124" s="24" t="s">
        <v>104</v>
      </c>
      <c r="H124" s="19">
        <v>600</v>
      </c>
      <c r="I124" s="30" t="s">
        <v>11</v>
      </c>
      <c r="J124" s="12" t="s">
        <v>254</v>
      </c>
      <c r="K124" s="3"/>
      <c r="L124" s="34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</row>
    <row r="125" spans="1:190" s="36" customFormat="1" ht="51" x14ac:dyDescent="0.2">
      <c r="A125" s="29" t="s">
        <v>255</v>
      </c>
      <c r="B125" s="22">
        <v>17379</v>
      </c>
      <c r="C125" s="26" t="s">
        <v>308</v>
      </c>
      <c r="D125" s="13">
        <v>1512</v>
      </c>
      <c r="E125" s="26" t="s">
        <v>308</v>
      </c>
      <c r="F125" s="13">
        <v>1512</v>
      </c>
      <c r="G125" s="26" t="s">
        <v>308</v>
      </c>
      <c r="H125" s="20">
        <v>1861</v>
      </c>
      <c r="I125" s="31" t="s">
        <v>11</v>
      </c>
      <c r="J125" s="14" t="s">
        <v>374</v>
      </c>
      <c r="K125" s="3"/>
      <c r="L125" s="34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</row>
    <row r="126" spans="1:190" s="36" customFormat="1" x14ac:dyDescent="0.2">
      <c r="A126" s="28" t="s">
        <v>257</v>
      </c>
      <c r="B126" s="23">
        <v>6617</v>
      </c>
      <c r="C126" s="24" t="s">
        <v>311</v>
      </c>
      <c r="D126" s="10">
        <v>750</v>
      </c>
      <c r="E126" s="24" t="s">
        <v>311</v>
      </c>
      <c r="F126" s="10">
        <v>750</v>
      </c>
      <c r="G126" s="24" t="s">
        <v>311</v>
      </c>
      <c r="H126" s="19">
        <v>1050</v>
      </c>
      <c r="I126" s="30" t="s">
        <v>11</v>
      </c>
      <c r="J126" s="12"/>
      <c r="K126" s="3"/>
      <c r="L126" s="34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</row>
    <row r="127" spans="1:190" s="36" customFormat="1" x14ac:dyDescent="0.2">
      <c r="A127" s="29" t="s">
        <v>258</v>
      </c>
      <c r="B127" s="22">
        <v>1763</v>
      </c>
      <c r="C127" s="26" t="s">
        <v>25</v>
      </c>
      <c r="D127" s="13">
        <v>350</v>
      </c>
      <c r="E127" s="26" t="s">
        <v>25</v>
      </c>
      <c r="F127" s="13">
        <v>350</v>
      </c>
      <c r="G127" s="26" t="s">
        <v>25</v>
      </c>
      <c r="H127" s="20">
        <v>350</v>
      </c>
      <c r="I127" s="31" t="s">
        <v>11</v>
      </c>
      <c r="J127" s="14"/>
      <c r="K127" s="3"/>
      <c r="L127" s="34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</row>
    <row r="128" spans="1:190" s="36" customFormat="1" x14ac:dyDescent="0.2">
      <c r="A128" s="28" t="s">
        <v>259</v>
      </c>
      <c r="B128" s="23" t="s">
        <v>461</v>
      </c>
      <c r="C128" s="24" t="s">
        <v>10</v>
      </c>
      <c r="D128" s="10">
        <v>750</v>
      </c>
      <c r="E128" s="24" t="s">
        <v>10</v>
      </c>
      <c r="F128" s="10">
        <v>750</v>
      </c>
      <c r="G128" s="24" t="s">
        <v>10</v>
      </c>
      <c r="H128" s="19" t="s">
        <v>14</v>
      </c>
      <c r="I128" s="30" t="s">
        <v>11</v>
      </c>
      <c r="J128" s="12"/>
      <c r="K128" s="3"/>
      <c r="L128" s="34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</row>
    <row r="129" spans="1:190" s="36" customFormat="1" ht="25.5" x14ac:dyDescent="0.2">
      <c r="A129" s="29" t="s">
        <v>260</v>
      </c>
      <c r="B129" s="22">
        <v>742</v>
      </c>
      <c r="C129" s="26" t="s">
        <v>25</v>
      </c>
      <c r="D129" s="13">
        <v>2450</v>
      </c>
      <c r="E129" s="26" t="s">
        <v>311</v>
      </c>
      <c r="F129" s="13">
        <v>4950</v>
      </c>
      <c r="G129" s="26" t="s">
        <v>48</v>
      </c>
      <c r="H129" s="20" t="s">
        <v>352</v>
      </c>
      <c r="I129" s="31" t="s">
        <v>60</v>
      </c>
      <c r="J129" s="14" t="s">
        <v>375</v>
      </c>
      <c r="K129" s="3"/>
      <c r="L129" s="34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</row>
    <row r="130" spans="1:190" s="36" customFormat="1" x14ac:dyDescent="0.2">
      <c r="A130" s="28" t="s">
        <v>261</v>
      </c>
      <c r="B130" s="23">
        <v>5339</v>
      </c>
      <c r="C130" s="24" t="s">
        <v>311</v>
      </c>
      <c r="D130" s="10">
        <v>2000</v>
      </c>
      <c r="E130" s="24" t="s">
        <v>311</v>
      </c>
      <c r="F130" s="10">
        <v>2000</v>
      </c>
      <c r="G130" s="24" t="s">
        <v>311</v>
      </c>
      <c r="H130" s="19">
        <v>3500</v>
      </c>
      <c r="I130" s="30" t="s">
        <v>11</v>
      </c>
      <c r="J130" s="12"/>
      <c r="K130" s="3"/>
      <c r="L130" s="34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</row>
    <row r="131" spans="1:190" s="36" customFormat="1" x14ac:dyDescent="0.2">
      <c r="A131" s="29" t="s">
        <v>263</v>
      </c>
      <c r="B131" s="22">
        <v>25712</v>
      </c>
      <c r="C131" s="26" t="s">
        <v>308</v>
      </c>
      <c r="D131" s="13">
        <v>750</v>
      </c>
      <c r="E131" s="26" t="s">
        <v>308</v>
      </c>
      <c r="F131" s="13">
        <v>750</v>
      </c>
      <c r="G131" s="26" t="s">
        <v>308</v>
      </c>
      <c r="H131" s="20" t="s">
        <v>376</v>
      </c>
      <c r="I131" s="31" t="s">
        <v>11</v>
      </c>
      <c r="J131" s="14"/>
      <c r="K131" s="3"/>
      <c r="L131" s="34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</row>
    <row r="132" spans="1:190" s="36" customFormat="1" x14ac:dyDescent="0.2">
      <c r="A132" s="28" t="s">
        <v>265</v>
      </c>
      <c r="B132" s="23">
        <v>1473</v>
      </c>
      <c r="C132" s="24" t="s">
        <v>25</v>
      </c>
      <c r="D132" s="10">
        <v>625</v>
      </c>
      <c r="E132" s="24" t="s">
        <v>25</v>
      </c>
      <c r="F132" s="10">
        <v>1250</v>
      </c>
      <c r="G132" s="24" t="s">
        <v>25</v>
      </c>
      <c r="H132" s="19">
        <v>1250</v>
      </c>
      <c r="I132" s="30" t="s">
        <v>60</v>
      </c>
      <c r="J132" s="12"/>
      <c r="K132" s="3"/>
      <c r="L132" s="34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</row>
    <row r="133" spans="1:190" s="36" customFormat="1" x14ac:dyDescent="0.2">
      <c r="A133" s="29" t="s">
        <v>266</v>
      </c>
      <c r="B133" s="22">
        <v>5606</v>
      </c>
      <c r="C133" s="26" t="s">
        <v>25</v>
      </c>
      <c r="D133" s="13">
        <v>1000</v>
      </c>
      <c r="E133" s="26" t="s">
        <v>25</v>
      </c>
      <c r="F133" s="13">
        <v>1000</v>
      </c>
      <c r="G133" s="26" t="s">
        <v>25</v>
      </c>
      <c r="H133" s="20">
        <v>1000</v>
      </c>
      <c r="I133" s="31" t="s">
        <v>11</v>
      </c>
      <c r="J133" s="14"/>
      <c r="K133" s="3"/>
      <c r="L133" s="34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</row>
    <row r="134" spans="1:190" s="36" customFormat="1" ht="25.5" x14ac:dyDescent="0.2">
      <c r="A134" s="28" t="s">
        <v>269</v>
      </c>
      <c r="B134" s="23">
        <v>82585</v>
      </c>
      <c r="C134" s="24" t="s">
        <v>311</v>
      </c>
      <c r="D134" s="10">
        <v>675</v>
      </c>
      <c r="E134" s="24" t="s">
        <v>311</v>
      </c>
      <c r="F134" s="10">
        <v>675</v>
      </c>
      <c r="G134" s="24"/>
      <c r="H134" s="19"/>
      <c r="I134" s="30" t="s">
        <v>11</v>
      </c>
      <c r="J134" s="12" t="s">
        <v>377</v>
      </c>
      <c r="K134" s="3"/>
      <c r="L134" s="34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</row>
    <row r="135" spans="1:190" s="36" customFormat="1" ht="25.5" x14ac:dyDescent="0.2">
      <c r="A135" s="29" t="s">
        <v>271</v>
      </c>
      <c r="B135" s="22">
        <v>123533</v>
      </c>
      <c r="C135" s="26" t="s">
        <v>308</v>
      </c>
      <c r="D135" s="13">
        <v>630</v>
      </c>
      <c r="E135" s="26" t="s">
        <v>308</v>
      </c>
      <c r="F135" s="13">
        <v>630</v>
      </c>
      <c r="G135" s="26" t="s">
        <v>308</v>
      </c>
      <c r="H135" s="20">
        <v>825</v>
      </c>
      <c r="I135" s="31" t="s">
        <v>11</v>
      </c>
      <c r="J135" s="14" t="s">
        <v>378</v>
      </c>
      <c r="K135" s="3"/>
      <c r="L135" s="34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</row>
    <row r="136" spans="1:190" s="36" customFormat="1" x14ac:dyDescent="0.2">
      <c r="A136" s="28" t="s">
        <v>272</v>
      </c>
      <c r="B136" s="23">
        <v>5825</v>
      </c>
      <c r="C136" s="24" t="s">
        <v>311</v>
      </c>
      <c r="D136" s="10">
        <v>702</v>
      </c>
      <c r="E136" s="24" t="s">
        <v>311</v>
      </c>
      <c r="F136" s="10">
        <v>702</v>
      </c>
      <c r="G136" s="24" t="s">
        <v>311</v>
      </c>
      <c r="H136" s="19">
        <v>747</v>
      </c>
      <c r="I136" s="30" t="s">
        <v>11</v>
      </c>
      <c r="J136" s="12"/>
      <c r="K136" s="3"/>
      <c r="L136" s="34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</row>
    <row r="137" spans="1:190" s="36" customFormat="1" ht="25.5" x14ac:dyDescent="0.2">
      <c r="A137" s="29" t="s">
        <v>273</v>
      </c>
      <c r="B137" s="22">
        <v>3151</v>
      </c>
      <c r="C137" s="26" t="s">
        <v>308</v>
      </c>
      <c r="D137" s="13">
        <v>700</v>
      </c>
      <c r="E137" s="26" t="s">
        <v>308</v>
      </c>
      <c r="F137" s="13">
        <v>700</v>
      </c>
      <c r="G137" s="26" t="s">
        <v>308</v>
      </c>
      <c r="H137" s="20" t="s">
        <v>14</v>
      </c>
      <c r="I137" s="31" t="s">
        <v>11</v>
      </c>
      <c r="J137" s="14" t="s">
        <v>379</v>
      </c>
      <c r="K137" s="3"/>
      <c r="L137" s="34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</row>
    <row r="138" spans="1:190" s="36" customFormat="1" ht="38.25" x14ac:dyDescent="0.2">
      <c r="A138" s="28" t="s">
        <v>275</v>
      </c>
      <c r="B138" s="23">
        <v>12500</v>
      </c>
      <c r="C138" s="24" t="s">
        <v>308</v>
      </c>
      <c r="D138" s="10">
        <v>1000</v>
      </c>
      <c r="E138" s="24" t="s">
        <v>308</v>
      </c>
      <c r="F138" s="10">
        <v>1000</v>
      </c>
      <c r="G138" s="24" t="s">
        <v>308</v>
      </c>
      <c r="H138" s="19">
        <v>1500</v>
      </c>
      <c r="I138" s="30" t="s">
        <v>11</v>
      </c>
      <c r="J138" s="12" t="s">
        <v>276</v>
      </c>
      <c r="K138" s="3"/>
      <c r="L138" s="34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</row>
    <row r="139" spans="1:190" s="36" customFormat="1" x14ac:dyDescent="0.2">
      <c r="A139" s="29" t="s">
        <v>279</v>
      </c>
      <c r="B139" s="22">
        <v>15046</v>
      </c>
      <c r="C139" s="26" t="s">
        <v>311</v>
      </c>
      <c r="D139" s="13">
        <v>1250</v>
      </c>
      <c r="E139" s="26" t="s">
        <v>311</v>
      </c>
      <c r="F139" s="13">
        <v>1250</v>
      </c>
      <c r="G139" s="26" t="s">
        <v>311</v>
      </c>
      <c r="H139" s="20">
        <v>1562</v>
      </c>
      <c r="I139" s="31" t="s">
        <v>11</v>
      </c>
      <c r="J139" s="14"/>
      <c r="K139" s="3"/>
      <c r="L139" s="34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</row>
    <row r="140" spans="1:190" s="36" customFormat="1" x14ac:dyDescent="0.2">
      <c r="A140" s="28" t="s">
        <v>284</v>
      </c>
      <c r="B140" s="23">
        <v>1305</v>
      </c>
      <c r="C140" s="24" t="s">
        <v>25</v>
      </c>
      <c r="D140" s="10">
        <v>550</v>
      </c>
      <c r="E140" s="24" t="s">
        <v>25</v>
      </c>
      <c r="F140" s="10">
        <v>550</v>
      </c>
      <c r="G140" s="24" t="s">
        <v>25</v>
      </c>
      <c r="H140" s="19">
        <v>550</v>
      </c>
      <c r="I140" s="30" t="s">
        <v>11</v>
      </c>
      <c r="J140" s="12"/>
      <c r="K140" s="3"/>
      <c r="L140" s="34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</row>
    <row r="141" spans="1:190" s="36" customFormat="1" x14ac:dyDescent="0.2">
      <c r="A141" s="29" t="s">
        <v>287</v>
      </c>
      <c r="B141" s="22">
        <v>5347</v>
      </c>
      <c r="C141" s="26" t="s">
        <v>308</v>
      </c>
      <c r="D141" s="13">
        <v>500</v>
      </c>
      <c r="E141" s="26" t="s">
        <v>308</v>
      </c>
      <c r="F141" s="13">
        <v>500</v>
      </c>
      <c r="G141" s="26" t="s">
        <v>308</v>
      </c>
      <c r="H141" s="20" t="s">
        <v>29</v>
      </c>
      <c r="I141" s="31" t="s">
        <v>11</v>
      </c>
      <c r="J141" s="14"/>
      <c r="K141" s="3"/>
      <c r="L141" s="34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</row>
    <row r="142" spans="1:190" s="36" customFormat="1" x14ac:dyDescent="0.2">
      <c r="A142" s="28" t="s">
        <v>288</v>
      </c>
      <c r="B142" s="23">
        <v>3705</v>
      </c>
      <c r="C142" s="24" t="s">
        <v>311</v>
      </c>
      <c r="D142" s="10">
        <v>1000</v>
      </c>
      <c r="E142" s="24" t="s">
        <v>311</v>
      </c>
      <c r="F142" s="10">
        <v>1000</v>
      </c>
      <c r="G142" s="24" t="s">
        <v>311</v>
      </c>
      <c r="H142" s="19">
        <v>1200</v>
      </c>
      <c r="I142" s="30" t="s">
        <v>11</v>
      </c>
      <c r="J142" s="12"/>
      <c r="K142" s="3"/>
      <c r="L142" s="34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</row>
    <row r="143" spans="1:190" s="36" customFormat="1" ht="25.5" x14ac:dyDescent="0.2">
      <c r="A143" s="29" t="s">
        <v>290</v>
      </c>
      <c r="B143" s="22">
        <v>51088</v>
      </c>
      <c r="C143" s="26" t="s">
        <v>308</v>
      </c>
      <c r="D143" s="13">
        <v>500</v>
      </c>
      <c r="E143" s="26" t="s">
        <v>308</v>
      </c>
      <c r="F143" s="13">
        <v>500</v>
      </c>
      <c r="G143" s="26" t="s">
        <v>308</v>
      </c>
      <c r="H143" s="20" t="s">
        <v>14</v>
      </c>
      <c r="I143" s="31" t="s">
        <v>11</v>
      </c>
      <c r="J143" s="14" t="s">
        <v>380</v>
      </c>
      <c r="K143" s="3"/>
      <c r="L143" s="34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</row>
    <row r="144" spans="1:190" s="36" customFormat="1" x14ac:dyDescent="0.2">
      <c r="A144" s="28" t="s">
        <v>292</v>
      </c>
      <c r="B144" s="23">
        <v>2433</v>
      </c>
      <c r="C144" s="24" t="s">
        <v>311</v>
      </c>
      <c r="D144" s="10">
        <v>1000</v>
      </c>
      <c r="E144" s="24" t="s">
        <v>311</v>
      </c>
      <c r="F144" s="10">
        <v>1000</v>
      </c>
      <c r="G144" s="24"/>
      <c r="H144" s="19"/>
      <c r="I144" s="30" t="s">
        <v>11</v>
      </c>
      <c r="J144" s="12"/>
      <c r="K144" s="3"/>
      <c r="L144" s="34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</row>
    <row r="145" spans="1:190" s="36" customFormat="1" ht="25.5" x14ac:dyDescent="0.2">
      <c r="A145" s="29" t="s">
        <v>293</v>
      </c>
      <c r="B145" s="22">
        <v>4201</v>
      </c>
      <c r="C145" s="26" t="s">
        <v>308</v>
      </c>
      <c r="D145" s="13">
        <v>630</v>
      </c>
      <c r="E145" s="26" t="s">
        <v>308</v>
      </c>
      <c r="F145" s="13">
        <v>630</v>
      </c>
      <c r="G145" s="26" t="s">
        <v>308</v>
      </c>
      <c r="H145" s="20" t="s">
        <v>55</v>
      </c>
      <c r="I145" s="31" t="s">
        <v>11</v>
      </c>
      <c r="J145" s="14" t="s">
        <v>381</v>
      </c>
      <c r="K145" s="3"/>
      <c r="L145" s="34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</row>
    <row r="146" spans="1:190" s="36" customFormat="1" ht="25.5" x14ac:dyDescent="0.2">
      <c r="A146" s="28" t="s">
        <v>295</v>
      </c>
      <c r="B146" s="23">
        <v>321000</v>
      </c>
      <c r="C146" s="24" t="s">
        <v>308</v>
      </c>
      <c r="D146" s="10">
        <v>1640</v>
      </c>
      <c r="E146" s="24" t="s">
        <v>308</v>
      </c>
      <c r="F146" s="10">
        <v>1640</v>
      </c>
      <c r="G146" s="24" t="s">
        <v>308</v>
      </c>
      <c r="H146" s="19" t="s">
        <v>29</v>
      </c>
      <c r="I146" s="30" t="s">
        <v>11</v>
      </c>
      <c r="J146" s="12" t="s">
        <v>382</v>
      </c>
      <c r="K146" s="3"/>
      <c r="L146" s="34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</row>
    <row r="147" spans="1:190" s="36" customFormat="1" ht="38.25" x14ac:dyDescent="0.2">
      <c r="A147" s="29" t="s">
        <v>300</v>
      </c>
      <c r="B147" s="22">
        <v>5212</v>
      </c>
      <c r="C147" s="26" t="s">
        <v>104</v>
      </c>
      <c r="D147" s="13">
        <v>1000</v>
      </c>
      <c r="E147" s="26" t="s">
        <v>104</v>
      </c>
      <c r="F147" s="13">
        <v>1000</v>
      </c>
      <c r="G147" s="26" t="s">
        <v>104</v>
      </c>
      <c r="H147" s="20">
        <v>1000</v>
      </c>
      <c r="I147" s="31" t="s">
        <v>11</v>
      </c>
      <c r="J147" s="14" t="s">
        <v>301</v>
      </c>
      <c r="K147" s="3"/>
      <c r="L147" s="34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</row>
    <row r="148" spans="1:190" s="36" customFormat="1" ht="27" customHeight="1" x14ac:dyDescent="0.2">
      <c r="A148" s="28" t="s">
        <v>383</v>
      </c>
      <c r="B148" s="23" t="s">
        <v>461</v>
      </c>
      <c r="C148" s="24" t="s">
        <v>25</v>
      </c>
      <c r="D148" s="10">
        <v>900</v>
      </c>
      <c r="E148" s="24" t="s">
        <v>308</v>
      </c>
      <c r="F148" s="10" t="s">
        <v>384</v>
      </c>
      <c r="G148" s="24" t="s">
        <v>308</v>
      </c>
      <c r="H148" s="19" t="s">
        <v>384</v>
      </c>
      <c r="I148" s="30" t="s">
        <v>60</v>
      </c>
      <c r="J148" s="12" t="s">
        <v>385</v>
      </c>
      <c r="K148" s="3"/>
      <c r="L148" s="34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</row>
    <row r="149" spans="1:190" s="36" customFormat="1" x14ac:dyDescent="0.2">
      <c r="A149" s="29" t="s">
        <v>302</v>
      </c>
      <c r="B149" s="22">
        <v>4178</v>
      </c>
      <c r="C149" s="26" t="s">
        <v>311</v>
      </c>
      <c r="D149" s="13">
        <v>800</v>
      </c>
      <c r="E149" s="26" t="s">
        <v>311</v>
      </c>
      <c r="F149" s="13">
        <v>800</v>
      </c>
      <c r="G149" s="26"/>
      <c r="H149" s="20"/>
      <c r="I149" s="31" t="s">
        <v>11</v>
      </c>
      <c r="J149" s="14"/>
      <c r="K149" s="3"/>
      <c r="L149" s="34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</row>
  </sheetData>
  <mergeCells count="4">
    <mergeCell ref="C3:D3"/>
    <mergeCell ref="E3:F3"/>
    <mergeCell ref="G3:H3"/>
    <mergeCell ref="A1:J2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Water SDFs</vt:lpstr>
      <vt:lpstr>WW SDFs</vt:lpstr>
      <vt:lpstr>Water Connection Fees</vt:lpstr>
      <vt:lpstr>WW Connection Fees</vt:lpstr>
      <vt:lpstr>'Water Connection Fees'!Print_Area</vt:lpstr>
      <vt:lpstr>'Water SDFs'!Print_Area</vt:lpstr>
      <vt:lpstr>'WW Connection Fees'!Print_Area</vt:lpstr>
      <vt:lpstr>'WW SDFs'!Print_Area</vt:lpstr>
      <vt:lpstr>'Water Connection Fees'!Print_Titles</vt:lpstr>
      <vt:lpstr>'Water SDFs'!Print_Titles</vt:lpstr>
      <vt:lpstr>'WW Connection Fees'!Print_Titles</vt:lpstr>
      <vt:lpstr>'WW SDFs'!Print_Titles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Fialko, Kate Ann</dc:creator>
  <cp:lastModifiedBy>Fialko, Kate Ann</cp:lastModifiedBy>
  <cp:lastPrinted>2019-04-25T18:51:20Z</cp:lastPrinted>
  <dcterms:created xsi:type="dcterms:W3CDTF">2019-04-11T18:13:06Z</dcterms:created>
  <dcterms:modified xsi:type="dcterms:W3CDTF">2019-04-25T18:58:20Z</dcterms:modified>
</cp:coreProperties>
</file>